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8060" windowHeight="11760" firstSheet="6" activeTab="17"/>
  </bookViews>
  <sheets>
    <sheet name="26.03" sheetId="1" r:id="rId1"/>
    <sheet name="27.03" sheetId="2" r:id="rId2"/>
    <sheet name="28.03" sheetId="3" r:id="rId3"/>
    <sheet name="29.03" sheetId="4" r:id="rId4"/>
    <sheet name="30.03" sheetId="5" r:id="rId5"/>
    <sheet name="31.03" sheetId="6" r:id="rId6"/>
    <sheet name="01.04" sheetId="7" r:id="rId7"/>
    <sheet name="02.04" sheetId="8" r:id="rId8"/>
    <sheet name="03.04" sheetId="9" r:id="rId9"/>
    <sheet name="04.04" sheetId="10" r:id="rId10"/>
    <sheet name="05.04" sheetId="11" r:id="rId11"/>
    <sheet name="06.04" sheetId="12" r:id="rId12"/>
    <sheet name="07.04" sheetId="13" r:id="rId13"/>
    <sheet name="08.04" sheetId="14" r:id="rId14"/>
    <sheet name="09.04" sheetId="15" r:id="rId15"/>
    <sheet name="10.04" sheetId="16" r:id="rId16"/>
    <sheet name="11.04" sheetId="17" r:id="rId17"/>
    <sheet name="12.04" sheetId="18" r:id="rId18"/>
    <sheet name="Лист2" sheetId="19" r:id="rId19"/>
  </sheets>
  <definedNames>
    <definedName name="Страна">'26.03'!$A$3:$A$42</definedName>
    <definedName name="СтранаВсего">'26.03'!$A$3:$B$42</definedName>
  </definedNames>
  <calcPr calcId="125725"/>
</workbook>
</file>

<file path=xl/calcChain.xml><?xml version="1.0" encoding="utf-8"?>
<calcChain xmlns="http://schemas.openxmlformats.org/spreadsheetml/2006/main">
  <c r="N3" i="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2"/>
  <c r="J9" i="1"/>
  <c r="K9" s="1"/>
  <c r="L9"/>
  <c r="J14"/>
  <c r="K14" s="1"/>
  <c r="L14"/>
  <c r="M14"/>
  <c r="J34"/>
  <c r="K34" s="1"/>
  <c r="L34"/>
  <c r="M34"/>
  <c r="J16"/>
  <c r="K16" s="1"/>
  <c r="L16"/>
  <c r="M16"/>
  <c r="J12"/>
  <c r="K12" s="1"/>
  <c r="L12"/>
  <c r="M12"/>
  <c r="J21"/>
  <c r="K21" s="1"/>
  <c r="L21"/>
  <c r="M21"/>
  <c r="J10"/>
  <c r="K10" s="1"/>
  <c r="L10"/>
  <c r="M10"/>
  <c r="J20"/>
  <c r="K20" s="1"/>
  <c r="L20"/>
  <c r="M20"/>
  <c r="J40"/>
  <c r="K40" s="1"/>
  <c r="L40"/>
  <c r="M40"/>
  <c r="J37"/>
  <c r="K37" s="1"/>
  <c r="L37"/>
  <c r="M37"/>
  <c r="J8"/>
  <c r="K8" s="1"/>
  <c r="L8"/>
  <c r="M8"/>
  <c r="J18"/>
  <c r="K18" s="1"/>
  <c r="L18"/>
  <c r="M18"/>
  <c r="J41"/>
  <c r="K41" s="1"/>
  <c r="L41"/>
  <c r="M41"/>
  <c r="J3"/>
  <c r="K3" s="1"/>
  <c r="L3"/>
  <c r="M3"/>
  <c r="J2"/>
  <c r="K2" s="1"/>
  <c r="L2"/>
  <c r="M2"/>
  <c r="J24"/>
  <c r="K24" s="1"/>
  <c r="L24"/>
  <c r="M24"/>
  <c r="J32"/>
  <c r="K32" s="1"/>
  <c r="L32"/>
  <c r="M32"/>
  <c r="J4"/>
  <c r="K4" s="1"/>
  <c r="L4"/>
  <c r="M4"/>
  <c r="J28"/>
  <c r="K28" s="1"/>
  <c r="L28"/>
  <c r="M28"/>
  <c r="J6"/>
  <c r="K6" s="1"/>
  <c r="L6"/>
  <c r="M6"/>
  <c r="J11"/>
  <c r="K11" s="1"/>
  <c r="L11"/>
  <c r="M11"/>
  <c r="J38"/>
  <c r="K38" s="1"/>
  <c r="L38"/>
  <c r="J30"/>
  <c r="K30" s="1"/>
  <c r="L30"/>
  <c r="J13"/>
  <c r="K13" s="1"/>
  <c r="L13"/>
  <c r="J39"/>
  <c r="K39" s="1"/>
  <c r="L39"/>
  <c r="J26"/>
  <c r="K26" s="1"/>
  <c r="L26"/>
  <c r="J36"/>
  <c r="K36" s="1"/>
  <c r="L36"/>
  <c r="J17"/>
  <c r="K17" s="1"/>
  <c r="L17"/>
  <c r="J35"/>
  <c r="K35" s="1"/>
  <c r="L35"/>
  <c r="J29"/>
  <c r="K29" s="1"/>
  <c r="L29"/>
  <c r="J23"/>
  <c r="K23" s="1"/>
  <c r="L23"/>
  <c r="J7"/>
  <c r="K7" s="1"/>
  <c r="L7"/>
  <c r="J25"/>
  <c r="K25" s="1"/>
  <c r="L25"/>
  <c r="J31"/>
  <c r="K31" s="1"/>
  <c r="L31"/>
  <c r="J5"/>
  <c r="K5" s="1"/>
  <c r="L5"/>
  <c r="J15"/>
  <c r="K15" s="1"/>
  <c r="L15"/>
  <c r="J22"/>
  <c r="K22" s="1"/>
  <c r="L22"/>
  <c r="J42"/>
  <c r="K42" s="1"/>
  <c r="L42"/>
  <c r="J19"/>
  <c r="K19" s="1"/>
  <c r="L19"/>
  <c r="J33"/>
  <c r="K33" s="1"/>
  <c r="L33"/>
  <c r="K27"/>
  <c r="J27"/>
  <c r="M27" s="1"/>
  <c r="J3" i="2"/>
  <c r="K3"/>
  <c r="L3"/>
  <c r="M3"/>
  <c r="J4"/>
  <c r="K4" s="1"/>
  <c r="L4"/>
  <c r="J5"/>
  <c r="K5"/>
  <c r="L5"/>
  <c r="M5"/>
  <c r="J6"/>
  <c r="M6" s="1"/>
  <c r="L6"/>
  <c r="J7"/>
  <c r="K7"/>
  <c r="L7"/>
  <c r="M7"/>
  <c r="J8"/>
  <c r="K8" s="1"/>
  <c r="L8"/>
  <c r="J9"/>
  <c r="K9"/>
  <c r="L9"/>
  <c r="M9"/>
  <c r="J10"/>
  <c r="M10" s="1"/>
  <c r="L10"/>
  <c r="J11"/>
  <c r="K11"/>
  <c r="L11"/>
  <c r="M11"/>
  <c r="J12"/>
  <c r="K12" s="1"/>
  <c r="L12"/>
  <c r="J13"/>
  <c r="K13"/>
  <c r="L13"/>
  <c r="M13"/>
  <c r="J14"/>
  <c r="M14" s="1"/>
  <c r="L14"/>
  <c r="J15"/>
  <c r="K15"/>
  <c r="L15"/>
  <c r="M15"/>
  <c r="J16"/>
  <c r="K16" s="1"/>
  <c r="L16"/>
  <c r="J17"/>
  <c r="K17"/>
  <c r="L17"/>
  <c r="M17"/>
  <c r="J18"/>
  <c r="K18" s="1"/>
  <c r="L18"/>
  <c r="M18"/>
  <c r="J19"/>
  <c r="K19"/>
  <c r="L19"/>
  <c r="M19"/>
  <c r="J20"/>
  <c r="K20" s="1"/>
  <c r="L20"/>
  <c r="J21"/>
  <c r="K21"/>
  <c r="L21"/>
  <c r="M21"/>
  <c r="J22"/>
  <c r="K22" s="1"/>
  <c r="L22"/>
  <c r="M22"/>
  <c r="J23"/>
  <c r="K23"/>
  <c r="L23"/>
  <c r="M23"/>
  <c r="J24"/>
  <c r="K24" s="1"/>
  <c r="L24"/>
  <c r="M24"/>
  <c r="J25"/>
  <c r="K25"/>
  <c r="L25"/>
  <c r="M25"/>
  <c r="J26"/>
  <c r="K26"/>
  <c r="L26"/>
  <c r="M26"/>
  <c r="J27"/>
  <c r="K27"/>
  <c r="L27"/>
  <c r="M27"/>
  <c r="J28"/>
  <c r="K28"/>
  <c r="L28"/>
  <c r="M28"/>
  <c r="J29"/>
  <c r="K29" s="1"/>
  <c r="L29"/>
  <c r="M29"/>
  <c r="J30"/>
  <c r="K30"/>
  <c r="L30"/>
  <c r="M30"/>
  <c r="J31"/>
  <c r="K31"/>
  <c r="L31"/>
  <c r="M31"/>
  <c r="J32"/>
  <c r="K32" s="1"/>
  <c r="L32"/>
  <c r="M32"/>
  <c r="J33"/>
  <c r="K33"/>
  <c r="L33"/>
  <c r="M33"/>
  <c r="J34"/>
  <c r="K34"/>
  <c r="L34"/>
  <c r="M34"/>
  <c r="J35"/>
  <c r="K35"/>
  <c r="L35"/>
  <c r="M35"/>
  <c r="J36"/>
  <c r="K36" s="1"/>
  <c r="L36"/>
  <c r="M36"/>
  <c r="J37"/>
  <c r="K37"/>
  <c r="L37"/>
  <c r="M37"/>
  <c r="J38"/>
  <c r="M38" s="1"/>
  <c r="K38"/>
  <c r="L38"/>
  <c r="J39"/>
  <c r="K39"/>
  <c r="L39"/>
  <c r="M39"/>
  <c r="J40"/>
  <c r="K40" s="1"/>
  <c r="L40"/>
  <c r="M40"/>
  <c r="J41"/>
  <c r="K41"/>
  <c r="L41"/>
  <c r="M41"/>
  <c r="J42"/>
  <c r="M42" s="1"/>
  <c r="K42"/>
  <c r="L42"/>
  <c r="J2"/>
  <c r="M2" s="1"/>
  <c r="K2"/>
  <c r="J3" i="3"/>
  <c r="K3"/>
  <c r="L3"/>
  <c r="M3"/>
  <c r="N3"/>
  <c r="O3"/>
  <c r="P3"/>
  <c r="Q3" s="1"/>
  <c r="J4"/>
  <c r="K4"/>
  <c r="L4"/>
  <c r="M4"/>
  <c r="N4"/>
  <c r="O4"/>
  <c r="P4"/>
  <c r="Q4" s="1"/>
  <c r="J5"/>
  <c r="K5"/>
  <c r="L5"/>
  <c r="M5"/>
  <c r="N5"/>
  <c r="O5"/>
  <c r="P5"/>
  <c r="Q5" s="1"/>
  <c r="J6"/>
  <c r="K6"/>
  <c r="L6"/>
  <c r="M6"/>
  <c r="N6"/>
  <c r="O6"/>
  <c r="P6"/>
  <c r="Q6" s="1"/>
  <c r="J7"/>
  <c r="K7"/>
  <c r="L7"/>
  <c r="M7"/>
  <c r="N7"/>
  <c r="O7"/>
  <c r="P7"/>
  <c r="Q7" s="1"/>
  <c r="J8"/>
  <c r="K8"/>
  <c r="L8"/>
  <c r="M8"/>
  <c r="N8"/>
  <c r="O8"/>
  <c r="P8"/>
  <c r="Q8" s="1"/>
  <c r="J9"/>
  <c r="M9" s="1"/>
  <c r="K9"/>
  <c r="L9"/>
  <c r="N9"/>
  <c r="O9"/>
  <c r="P9"/>
  <c r="Q9" s="1"/>
  <c r="J10"/>
  <c r="M10" s="1"/>
  <c r="K10"/>
  <c r="L10"/>
  <c r="N10"/>
  <c r="O10"/>
  <c r="P10"/>
  <c r="Q10" s="1"/>
  <c r="J11"/>
  <c r="M11" s="1"/>
  <c r="K11"/>
  <c r="L11"/>
  <c r="N11"/>
  <c r="O11"/>
  <c r="P11"/>
  <c r="Q11" s="1"/>
  <c r="J12"/>
  <c r="M12" s="1"/>
  <c r="K12"/>
  <c r="L12"/>
  <c r="N12"/>
  <c r="O12"/>
  <c r="P12"/>
  <c r="Q12" s="1"/>
  <c r="J13"/>
  <c r="M13" s="1"/>
  <c r="K13"/>
  <c r="L13"/>
  <c r="N13"/>
  <c r="O13"/>
  <c r="P13"/>
  <c r="Q13" s="1"/>
  <c r="J14"/>
  <c r="M14" s="1"/>
  <c r="K14"/>
  <c r="L14"/>
  <c r="N14"/>
  <c r="O14"/>
  <c r="P14"/>
  <c r="Q14" s="1"/>
  <c r="J15"/>
  <c r="M15" s="1"/>
  <c r="K15"/>
  <c r="L15"/>
  <c r="N15"/>
  <c r="O15"/>
  <c r="P15"/>
  <c r="Q15" s="1"/>
  <c r="J16"/>
  <c r="M16" s="1"/>
  <c r="K16"/>
  <c r="L16"/>
  <c r="N16"/>
  <c r="O16"/>
  <c r="P16"/>
  <c r="Q16" s="1"/>
  <c r="J17"/>
  <c r="M17" s="1"/>
  <c r="K17"/>
  <c r="L17"/>
  <c r="N17"/>
  <c r="O17"/>
  <c r="P17"/>
  <c r="Q17" s="1"/>
  <c r="J18"/>
  <c r="M18" s="1"/>
  <c r="K18"/>
  <c r="L18"/>
  <c r="N18"/>
  <c r="O18"/>
  <c r="P18"/>
  <c r="Q18" s="1"/>
  <c r="J19"/>
  <c r="M19" s="1"/>
  <c r="K19"/>
  <c r="L19"/>
  <c r="N19"/>
  <c r="O19"/>
  <c r="P19"/>
  <c r="Q19" s="1"/>
  <c r="J20"/>
  <c r="M20" s="1"/>
  <c r="K20"/>
  <c r="L20"/>
  <c r="N20"/>
  <c r="O20"/>
  <c r="P20"/>
  <c r="Q20" s="1"/>
  <c r="J21"/>
  <c r="M21" s="1"/>
  <c r="K21"/>
  <c r="L21"/>
  <c r="N21"/>
  <c r="O21"/>
  <c r="P21"/>
  <c r="Q21" s="1"/>
  <c r="J22"/>
  <c r="M22" s="1"/>
  <c r="K22"/>
  <c r="L22"/>
  <c r="N22"/>
  <c r="O22"/>
  <c r="P22"/>
  <c r="Q22" s="1"/>
  <c r="J23"/>
  <c r="M23" s="1"/>
  <c r="K23"/>
  <c r="L23"/>
  <c r="N23"/>
  <c r="O23"/>
  <c r="P23"/>
  <c r="Q23" s="1"/>
  <c r="J24"/>
  <c r="M24" s="1"/>
  <c r="K24"/>
  <c r="L24"/>
  <c r="N24"/>
  <c r="O24"/>
  <c r="P24"/>
  <c r="Q24" s="1"/>
  <c r="J25"/>
  <c r="M25" s="1"/>
  <c r="K25"/>
  <c r="L25"/>
  <c r="N25"/>
  <c r="O25"/>
  <c r="P25"/>
  <c r="Q25" s="1"/>
  <c r="J26"/>
  <c r="M26" s="1"/>
  <c r="L26"/>
  <c r="N26"/>
  <c r="O26"/>
  <c r="P26"/>
  <c r="Q26" s="1"/>
  <c r="J27"/>
  <c r="M27" s="1"/>
  <c r="L27"/>
  <c r="N27"/>
  <c r="O27"/>
  <c r="P27"/>
  <c r="Q27" s="1"/>
  <c r="J28"/>
  <c r="M28" s="1"/>
  <c r="L28"/>
  <c r="N28"/>
  <c r="O28"/>
  <c r="P28"/>
  <c r="Q28" s="1"/>
  <c r="J29"/>
  <c r="M29" s="1"/>
  <c r="L29"/>
  <c r="N29"/>
  <c r="O29"/>
  <c r="P29"/>
  <c r="Q29" s="1"/>
  <c r="J30"/>
  <c r="M30" s="1"/>
  <c r="L30"/>
  <c r="N30"/>
  <c r="O30"/>
  <c r="P30"/>
  <c r="Q30" s="1"/>
  <c r="J31"/>
  <c r="M31" s="1"/>
  <c r="L31"/>
  <c r="N31"/>
  <c r="O31"/>
  <c r="P31"/>
  <c r="Q31" s="1"/>
  <c r="J32"/>
  <c r="M32" s="1"/>
  <c r="L32"/>
  <c r="N32"/>
  <c r="O32"/>
  <c r="P32"/>
  <c r="Q32" s="1"/>
  <c r="J33"/>
  <c r="M33" s="1"/>
  <c r="L33"/>
  <c r="N33"/>
  <c r="O33"/>
  <c r="P33"/>
  <c r="Q33" s="1"/>
  <c r="J34"/>
  <c r="M34" s="1"/>
  <c r="L34"/>
  <c r="N34"/>
  <c r="O34"/>
  <c r="P34"/>
  <c r="Q34" s="1"/>
  <c r="J35"/>
  <c r="M35" s="1"/>
  <c r="L35"/>
  <c r="N35"/>
  <c r="O35"/>
  <c r="P35"/>
  <c r="Q35" s="1"/>
  <c r="J36"/>
  <c r="M36" s="1"/>
  <c r="L36"/>
  <c r="N36"/>
  <c r="O36"/>
  <c r="P36"/>
  <c r="Q36" s="1"/>
  <c r="J37"/>
  <c r="M37" s="1"/>
  <c r="L37"/>
  <c r="N37"/>
  <c r="O37"/>
  <c r="P37"/>
  <c r="Q37" s="1"/>
  <c r="J38"/>
  <c r="M38" s="1"/>
  <c r="L38"/>
  <c r="N38"/>
  <c r="O38"/>
  <c r="P38"/>
  <c r="Q38" s="1"/>
  <c r="J39"/>
  <c r="M39" s="1"/>
  <c r="L39"/>
  <c r="N39"/>
  <c r="O39"/>
  <c r="P39"/>
  <c r="Q39" s="1"/>
  <c r="J40"/>
  <c r="M40" s="1"/>
  <c r="L40"/>
  <c r="N40"/>
  <c r="O40"/>
  <c r="P40"/>
  <c r="Q40" s="1"/>
  <c r="J41"/>
  <c r="M41" s="1"/>
  <c r="L41"/>
  <c r="N41"/>
  <c r="O41"/>
  <c r="P41"/>
  <c r="Q41" s="1"/>
  <c r="J42"/>
  <c r="M42" s="1"/>
  <c r="L42"/>
  <c r="N42"/>
  <c r="O42"/>
  <c r="P42"/>
  <c r="Q42" s="1"/>
  <c r="J43"/>
  <c r="M43" s="1"/>
  <c r="L43"/>
  <c r="N43"/>
  <c r="O43"/>
  <c r="P43"/>
  <c r="Q43" s="1"/>
  <c r="J2"/>
  <c r="K2" s="1"/>
  <c r="M2"/>
  <c r="J3" i="4"/>
  <c r="M3" s="1"/>
  <c r="L3"/>
  <c r="N3"/>
  <c r="O3"/>
  <c r="P3"/>
  <c r="Q3" s="1"/>
  <c r="J4"/>
  <c r="M4" s="1"/>
  <c r="K4"/>
  <c r="L4"/>
  <c r="N4"/>
  <c r="O4"/>
  <c r="P4"/>
  <c r="Q4" s="1"/>
  <c r="J5"/>
  <c r="M5" s="1"/>
  <c r="K5"/>
  <c r="L5"/>
  <c r="N5"/>
  <c r="O5"/>
  <c r="P5"/>
  <c r="Q5" s="1"/>
  <c r="J6"/>
  <c r="M6" s="1"/>
  <c r="K6"/>
  <c r="L6"/>
  <c r="N6"/>
  <c r="O6"/>
  <c r="P6"/>
  <c r="Q6" s="1"/>
  <c r="J7"/>
  <c r="M7" s="1"/>
  <c r="K7"/>
  <c r="L7"/>
  <c r="N7"/>
  <c r="O7"/>
  <c r="P7"/>
  <c r="Q7" s="1"/>
  <c r="J8"/>
  <c r="M8" s="1"/>
  <c r="L8"/>
  <c r="N8"/>
  <c r="O8"/>
  <c r="P8"/>
  <c r="Q8" s="1"/>
  <c r="J9"/>
  <c r="M9" s="1"/>
  <c r="L9"/>
  <c r="N9"/>
  <c r="O9"/>
  <c r="P9"/>
  <c r="Q9" s="1"/>
  <c r="J10"/>
  <c r="M10" s="1"/>
  <c r="L10"/>
  <c r="N10"/>
  <c r="O10"/>
  <c r="P10"/>
  <c r="Q10" s="1"/>
  <c r="J11"/>
  <c r="M11" s="1"/>
  <c r="L11"/>
  <c r="N11"/>
  <c r="O11"/>
  <c r="P11"/>
  <c r="Q11" s="1"/>
  <c r="J12"/>
  <c r="M12" s="1"/>
  <c r="L12"/>
  <c r="N12"/>
  <c r="O12"/>
  <c r="P12"/>
  <c r="Q12" s="1"/>
  <c r="J13"/>
  <c r="M13" s="1"/>
  <c r="L13"/>
  <c r="N13"/>
  <c r="O13"/>
  <c r="P13"/>
  <c r="Q13" s="1"/>
  <c r="J14"/>
  <c r="M14" s="1"/>
  <c r="L14"/>
  <c r="N14"/>
  <c r="O14"/>
  <c r="P14"/>
  <c r="Q14" s="1"/>
  <c r="J15"/>
  <c r="M15" s="1"/>
  <c r="L15"/>
  <c r="N15"/>
  <c r="O15"/>
  <c r="P15"/>
  <c r="Q15" s="1"/>
  <c r="J16"/>
  <c r="M16" s="1"/>
  <c r="L16"/>
  <c r="N16"/>
  <c r="O16"/>
  <c r="P16"/>
  <c r="Q16" s="1"/>
  <c r="J17"/>
  <c r="M17" s="1"/>
  <c r="L17"/>
  <c r="N17"/>
  <c r="O17"/>
  <c r="P17"/>
  <c r="Q17" s="1"/>
  <c r="J18"/>
  <c r="M18" s="1"/>
  <c r="L18"/>
  <c r="N18"/>
  <c r="O18"/>
  <c r="P18"/>
  <c r="Q18" s="1"/>
  <c r="J19"/>
  <c r="M19" s="1"/>
  <c r="L19"/>
  <c r="N19"/>
  <c r="O19"/>
  <c r="P19"/>
  <c r="Q19" s="1"/>
  <c r="J20"/>
  <c r="M20" s="1"/>
  <c r="L20"/>
  <c r="N20"/>
  <c r="O20"/>
  <c r="P20"/>
  <c r="Q20" s="1"/>
  <c r="J21"/>
  <c r="M21" s="1"/>
  <c r="L21"/>
  <c r="N21"/>
  <c r="O21"/>
  <c r="P21"/>
  <c r="Q21" s="1"/>
  <c r="J22"/>
  <c r="M22" s="1"/>
  <c r="L22"/>
  <c r="N22"/>
  <c r="O22"/>
  <c r="P22"/>
  <c r="Q22" s="1"/>
  <c r="J23"/>
  <c r="M23" s="1"/>
  <c r="L23"/>
  <c r="N23"/>
  <c r="O23"/>
  <c r="P23"/>
  <c r="Q23" s="1"/>
  <c r="J24"/>
  <c r="M24" s="1"/>
  <c r="L24"/>
  <c r="N24"/>
  <c r="O24"/>
  <c r="P24"/>
  <c r="Q24" s="1"/>
  <c r="J25"/>
  <c r="M25" s="1"/>
  <c r="L25"/>
  <c r="N25"/>
  <c r="O25"/>
  <c r="P25"/>
  <c r="Q25" s="1"/>
  <c r="J26"/>
  <c r="M26" s="1"/>
  <c r="L26"/>
  <c r="N26"/>
  <c r="O26"/>
  <c r="P26"/>
  <c r="Q26" s="1"/>
  <c r="J27"/>
  <c r="M27" s="1"/>
  <c r="L27"/>
  <c r="N27"/>
  <c r="O27"/>
  <c r="P27"/>
  <c r="Q27" s="1"/>
  <c r="J28"/>
  <c r="M28" s="1"/>
  <c r="L28"/>
  <c r="N28"/>
  <c r="O28"/>
  <c r="P28"/>
  <c r="Q28" s="1"/>
  <c r="J29"/>
  <c r="M29" s="1"/>
  <c r="L29"/>
  <c r="N29"/>
  <c r="O29"/>
  <c r="P29"/>
  <c r="Q29" s="1"/>
  <c r="J30"/>
  <c r="M30" s="1"/>
  <c r="L30"/>
  <c r="N30"/>
  <c r="O30"/>
  <c r="P30"/>
  <c r="Q30" s="1"/>
  <c r="J31"/>
  <c r="M31" s="1"/>
  <c r="L31"/>
  <c r="N31"/>
  <c r="O31"/>
  <c r="P31"/>
  <c r="Q31" s="1"/>
  <c r="J32"/>
  <c r="M32" s="1"/>
  <c r="L32"/>
  <c r="N32"/>
  <c r="O32"/>
  <c r="P32"/>
  <c r="Q32" s="1"/>
  <c r="J33"/>
  <c r="M33" s="1"/>
  <c r="L33"/>
  <c r="N33"/>
  <c r="O33"/>
  <c r="P33"/>
  <c r="Q33" s="1"/>
  <c r="J34"/>
  <c r="M34" s="1"/>
  <c r="L34"/>
  <c r="N34"/>
  <c r="O34"/>
  <c r="P34"/>
  <c r="Q34" s="1"/>
  <c r="J35"/>
  <c r="M35" s="1"/>
  <c r="L35"/>
  <c r="N35"/>
  <c r="O35"/>
  <c r="P35"/>
  <c r="Q35" s="1"/>
  <c r="J36"/>
  <c r="M36" s="1"/>
  <c r="L36"/>
  <c r="N36"/>
  <c r="O36"/>
  <c r="P36"/>
  <c r="Q36" s="1"/>
  <c r="J37"/>
  <c r="M37" s="1"/>
  <c r="L37"/>
  <c r="N37"/>
  <c r="O37"/>
  <c r="P37"/>
  <c r="Q37" s="1"/>
  <c r="J38"/>
  <c r="M38" s="1"/>
  <c r="L38"/>
  <c r="N38"/>
  <c r="O38"/>
  <c r="P38"/>
  <c r="Q38" s="1"/>
  <c r="J39"/>
  <c r="M39" s="1"/>
  <c r="L39"/>
  <c r="N39"/>
  <c r="O39"/>
  <c r="P39"/>
  <c r="Q39" s="1"/>
  <c r="J40"/>
  <c r="M40" s="1"/>
  <c r="L40"/>
  <c r="N40"/>
  <c r="O40"/>
  <c r="P40"/>
  <c r="Q40" s="1"/>
  <c r="J41"/>
  <c r="M41" s="1"/>
  <c r="L41"/>
  <c r="N41"/>
  <c r="O41"/>
  <c r="P41"/>
  <c r="Q41" s="1"/>
  <c r="J42"/>
  <c r="M42" s="1"/>
  <c r="L42"/>
  <c r="N42"/>
  <c r="O42"/>
  <c r="P42"/>
  <c r="Q42" s="1"/>
  <c r="J43"/>
  <c r="M43" s="1"/>
  <c r="L43"/>
  <c r="N43"/>
  <c r="O43"/>
  <c r="P43"/>
  <c r="Q43" s="1"/>
  <c r="J2"/>
  <c r="M2" s="1"/>
  <c r="K3" i="5"/>
  <c r="L3"/>
  <c r="M3"/>
  <c r="N3"/>
  <c r="O3"/>
  <c r="P3"/>
  <c r="Q3" s="1"/>
  <c r="K4"/>
  <c r="L4"/>
  <c r="M4"/>
  <c r="N4"/>
  <c r="O4"/>
  <c r="P4"/>
  <c r="Q4" s="1"/>
  <c r="K5"/>
  <c r="L5"/>
  <c r="M5"/>
  <c r="N5"/>
  <c r="O5"/>
  <c r="P5"/>
  <c r="Q5" s="1"/>
  <c r="K6"/>
  <c r="L6"/>
  <c r="M6"/>
  <c r="N6"/>
  <c r="O6"/>
  <c r="P6"/>
  <c r="Q6" s="1"/>
  <c r="K7"/>
  <c r="L7"/>
  <c r="M7"/>
  <c r="N7"/>
  <c r="O7"/>
  <c r="P7"/>
  <c r="Q7" s="1"/>
  <c r="K8"/>
  <c r="L8"/>
  <c r="M8"/>
  <c r="N8"/>
  <c r="O8"/>
  <c r="P8"/>
  <c r="Q8" s="1"/>
  <c r="K9"/>
  <c r="L9"/>
  <c r="M9"/>
  <c r="N9"/>
  <c r="O9"/>
  <c r="P9"/>
  <c r="Q9" s="1"/>
  <c r="K10"/>
  <c r="L10"/>
  <c r="M10"/>
  <c r="N10"/>
  <c r="O10"/>
  <c r="P10"/>
  <c r="Q10" s="1"/>
  <c r="K11"/>
  <c r="L11"/>
  <c r="M11"/>
  <c r="N11"/>
  <c r="O11"/>
  <c r="P11"/>
  <c r="Q11" s="1"/>
  <c r="K12"/>
  <c r="L12"/>
  <c r="M12"/>
  <c r="N12"/>
  <c r="O12"/>
  <c r="P12"/>
  <c r="Q12" s="1"/>
  <c r="K13"/>
  <c r="L13"/>
  <c r="M13"/>
  <c r="N13"/>
  <c r="O13"/>
  <c r="P13"/>
  <c r="Q13" s="1"/>
  <c r="K14"/>
  <c r="L14"/>
  <c r="M14"/>
  <c r="N14"/>
  <c r="O14"/>
  <c r="P14"/>
  <c r="Q14" s="1"/>
  <c r="K15"/>
  <c r="L15"/>
  <c r="M15"/>
  <c r="N15"/>
  <c r="O15"/>
  <c r="P15"/>
  <c r="Q15" s="1"/>
  <c r="K16"/>
  <c r="L16"/>
  <c r="M16"/>
  <c r="N16"/>
  <c r="O16"/>
  <c r="P16"/>
  <c r="Q16" s="1"/>
  <c r="K17"/>
  <c r="L17"/>
  <c r="M17"/>
  <c r="N17"/>
  <c r="O17"/>
  <c r="P17"/>
  <c r="Q17" s="1"/>
  <c r="K18"/>
  <c r="L18"/>
  <c r="M18"/>
  <c r="N18"/>
  <c r="O18"/>
  <c r="P18"/>
  <c r="Q18" s="1"/>
  <c r="K19"/>
  <c r="L19"/>
  <c r="M19"/>
  <c r="N19"/>
  <c r="O19"/>
  <c r="P19"/>
  <c r="Q19" s="1"/>
  <c r="K20"/>
  <c r="L20"/>
  <c r="M20"/>
  <c r="N20"/>
  <c r="O20"/>
  <c r="P20"/>
  <c r="Q20" s="1"/>
  <c r="K21"/>
  <c r="L21"/>
  <c r="M21"/>
  <c r="N21"/>
  <c r="O21"/>
  <c r="P21"/>
  <c r="Q21" s="1"/>
  <c r="K22"/>
  <c r="L22"/>
  <c r="M22"/>
  <c r="N22"/>
  <c r="O22"/>
  <c r="P22"/>
  <c r="Q22" s="1"/>
  <c r="K23"/>
  <c r="L23"/>
  <c r="M23"/>
  <c r="N23"/>
  <c r="O23"/>
  <c r="P23"/>
  <c r="Q23" s="1"/>
  <c r="K24"/>
  <c r="L24"/>
  <c r="M24"/>
  <c r="N24"/>
  <c r="O24"/>
  <c r="P24"/>
  <c r="Q24" s="1"/>
  <c r="K25"/>
  <c r="L25"/>
  <c r="M25"/>
  <c r="N25"/>
  <c r="O25"/>
  <c r="P25"/>
  <c r="Q25" s="1"/>
  <c r="K26"/>
  <c r="L26"/>
  <c r="M26"/>
  <c r="N26"/>
  <c r="O26"/>
  <c r="P26"/>
  <c r="Q26" s="1"/>
  <c r="K27"/>
  <c r="L27"/>
  <c r="M27"/>
  <c r="N27"/>
  <c r="O27"/>
  <c r="P27"/>
  <c r="Q27" s="1"/>
  <c r="K28"/>
  <c r="L28"/>
  <c r="M28"/>
  <c r="N28"/>
  <c r="O28"/>
  <c r="P28"/>
  <c r="Q28"/>
  <c r="K29"/>
  <c r="L29"/>
  <c r="M29"/>
  <c r="N29"/>
  <c r="O29"/>
  <c r="P29"/>
  <c r="Q29" s="1"/>
  <c r="K30"/>
  <c r="L30"/>
  <c r="M30"/>
  <c r="N30"/>
  <c r="O30"/>
  <c r="P30"/>
  <c r="Q30" s="1"/>
  <c r="K31"/>
  <c r="L31"/>
  <c r="M31"/>
  <c r="N31"/>
  <c r="O31"/>
  <c r="P31"/>
  <c r="Q31" s="1"/>
  <c r="K32"/>
  <c r="L32"/>
  <c r="M32"/>
  <c r="N32"/>
  <c r="O32"/>
  <c r="P32"/>
  <c r="Q32" s="1"/>
  <c r="K33"/>
  <c r="L33"/>
  <c r="M33"/>
  <c r="N33"/>
  <c r="O33"/>
  <c r="P33"/>
  <c r="Q33" s="1"/>
  <c r="K34"/>
  <c r="L34"/>
  <c r="M34"/>
  <c r="N34"/>
  <c r="O34"/>
  <c r="P34"/>
  <c r="Q34" s="1"/>
  <c r="K35"/>
  <c r="L35"/>
  <c r="M35"/>
  <c r="N35"/>
  <c r="O35"/>
  <c r="P35"/>
  <c r="Q35" s="1"/>
  <c r="K36"/>
  <c r="L36"/>
  <c r="M36"/>
  <c r="N36"/>
  <c r="O36"/>
  <c r="P36"/>
  <c r="Q36" s="1"/>
  <c r="K37"/>
  <c r="L37"/>
  <c r="M37"/>
  <c r="N37"/>
  <c r="O37"/>
  <c r="P37"/>
  <c r="Q37" s="1"/>
  <c r="K38"/>
  <c r="L38"/>
  <c r="M38"/>
  <c r="N38"/>
  <c r="O38"/>
  <c r="P38"/>
  <c r="Q38" s="1"/>
  <c r="K39"/>
  <c r="L39"/>
  <c r="M39"/>
  <c r="N39"/>
  <c r="O39"/>
  <c r="P39"/>
  <c r="Q39" s="1"/>
  <c r="K40"/>
  <c r="L40"/>
  <c r="M40"/>
  <c r="N40"/>
  <c r="O40"/>
  <c r="P40"/>
  <c r="Q40" s="1"/>
  <c r="K41"/>
  <c r="L41"/>
  <c r="M41"/>
  <c r="N41"/>
  <c r="O41"/>
  <c r="P41"/>
  <c r="Q41" s="1"/>
  <c r="K42"/>
  <c r="L42"/>
  <c r="M42"/>
  <c r="N42"/>
  <c r="O42"/>
  <c r="P42"/>
  <c r="Q42" s="1"/>
  <c r="K43"/>
  <c r="L43"/>
  <c r="M43"/>
  <c r="N43"/>
  <c r="O43"/>
  <c r="P43"/>
  <c r="Q43" s="1"/>
  <c r="O2"/>
  <c r="N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2"/>
  <c r="K2" s="1"/>
  <c r="P2"/>
  <c r="Q2" s="1"/>
  <c r="M2"/>
  <c r="L2"/>
  <c r="J20" i="6"/>
  <c r="K20"/>
  <c r="L20"/>
  <c r="M20"/>
  <c r="N20"/>
  <c r="O20"/>
  <c r="P20"/>
  <c r="Q20" s="1"/>
  <c r="J21"/>
  <c r="M21" s="1"/>
  <c r="K21"/>
  <c r="L21"/>
  <c r="N21"/>
  <c r="O21"/>
  <c r="P21"/>
  <c r="Q21" s="1"/>
  <c r="J22"/>
  <c r="M22" s="1"/>
  <c r="K22"/>
  <c r="L22"/>
  <c r="N22"/>
  <c r="O22"/>
  <c r="P22"/>
  <c r="Q22" s="1"/>
  <c r="J23"/>
  <c r="M23" s="1"/>
  <c r="K23"/>
  <c r="L23"/>
  <c r="N23"/>
  <c r="O23"/>
  <c r="P23"/>
  <c r="Q23" s="1"/>
  <c r="J24"/>
  <c r="M24" s="1"/>
  <c r="K24"/>
  <c r="L24"/>
  <c r="N24"/>
  <c r="O24"/>
  <c r="P24"/>
  <c r="Q24" s="1"/>
  <c r="J25"/>
  <c r="M25" s="1"/>
  <c r="K25"/>
  <c r="L25"/>
  <c r="N25"/>
  <c r="O25"/>
  <c r="P25"/>
  <c r="Q25" s="1"/>
  <c r="J26"/>
  <c r="M26" s="1"/>
  <c r="K26"/>
  <c r="L26"/>
  <c r="N26"/>
  <c r="O26"/>
  <c r="P26"/>
  <c r="Q26" s="1"/>
  <c r="J27"/>
  <c r="M27" s="1"/>
  <c r="L27"/>
  <c r="N27"/>
  <c r="O27"/>
  <c r="P27"/>
  <c r="Q27" s="1"/>
  <c r="J28"/>
  <c r="M28" s="1"/>
  <c r="L28"/>
  <c r="N28"/>
  <c r="O28"/>
  <c r="P28"/>
  <c r="Q28" s="1"/>
  <c r="J29"/>
  <c r="M29" s="1"/>
  <c r="L29"/>
  <c r="N29"/>
  <c r="O29"/>
  <c r="P29"/>
  <c r="Q29" s="1"/>
  <c r="J30"/>
  <c r="M30" s="1"/>
  <c r="L30"/>
  <c r="N30"/>
  <c r="O30"/>
  <c r="P30"/>
  <c r="Q30" s="1"/>
  <c r="J31"/>
  <c r="M31" s="1"/>
  <c r="L31"/>
  <c r="N31"/>
  <c r="O31"/>
  <c r="P31"/>
  <c r="Q31" s="1"/>
  <c r="J32"/>
  <c r="M32" s="1"/>
  <c r="L32"/>
  <c r="N32"/>
  <c r="O32"/>
  <c r="P32"/>
  <c r="Q32" s="1"/>
  <c r="J33"/>
  <c r="M33" s="1"/>
  <c r="L33"/>
  <c r="N33"/>
  <c r="O33"/>
  <c r="P33"/>
  <c r="Q33" s="1"/>
  <c r="J34"/>
  <c r="M34" s="1"/>
  <c r="L34"/>
  <c r="N34"/>
  <c r="O34"/>
  <c r="P34"/>
  <c r="Q34" s="1"/>
  <c r="J35"/>
  <c r="M35" s="1"/>
  <c r="L35"/>
  <c r="N35"/>
  <c r="O35"/>
  <c r="P35"/>
  <c r="Q35" s="1"/>
  <c r="J36"/>
  <c r="M36" s="1"/>
  <c r="L36"/>
  <c r="N36"/>
  <c r="O36"/>
  <c r="P36"/>
  <c r="Q36" s="1"/>
  <c r="J37"/>
  <c r="M37" s="1"/>
  <c r="L37"/>
  <c r="N37"/>
  <c r="O37"/>
  <c r="P37"/>
  <c r="Q37" s="1"/>
  <c r="J38"/>
  <c r="M38" s="1"/>
  <c r="L38"/>
  <c r="N38"/>
  <c r="O38"/>
  <c r="P38"/>
  <c r="Q38" s="1"/>
  <c r="J39"/>
  <c r="M39" s="1"/>
  <c r="L39"/>
  <c r="N39"/>
  <c r="O39"/>
  <c r="P39"/>
  <c r="Q39" s="1"/>
  <c r="J40"/>
  <c r="M40" s="1"/>
  <c r="L40"/>
  <c r="N40"/>
  <c r="O40"/>
  <c r="P40"/>
  <c r="Q40" s="1"/>
  <c r="J41"/>
  <c r="M41" s="1"/>
  <c r="L41"/>
  <c r="N41"/>
  <c r="O41"/>
  <c r="P41"/>
  <c r="Q41" s="1"/>
  <c r="J42"/>
  <c r="M42" s="1"/>
  <c r="L42"/>
  <c r="N42"/>
  <c r="O42"/>
  <c r="P42"/>
  <c r="Q42" s="1"/>
  <c r="J43"/>
  <c r="M43" s="1"/>
  <c r="L43"/>
  <c r="N43"/>
  <c r="O43"/>
  <c r="P43"/>
  <c r="Q43" s="1"/>
  <c r="J44"/>
  <c r="M44" s="1"/>
  <c r="L44"/>
  <c r="N44"/>
  <c r="O44"/>
  <c r="P44"/>
  <c r="Q44" s="1"/>
  <c r="J45"/>
  <c r="M45" s="1"/>
  <c r="L45"/>
  <c r="N45"/>
  <c r="O45"/>
  <c r="P45"/>
  <c r="Q45" s="1"/>
  <c r="J2"/>
  <c r="M2" s="1"/>
  <c r="L2"/>
  <c r="N2"/>
  <c r="O2"/>
  <c r="P2"/>
  <c r="Q2" s="1"/>
  <c r="J3"/>
  <c r="M3" s="1"/>
  <c r="L3"/>
  <c r="N3"/>
  <c r="O3"/>
  <c r="P3"/>
  <c r="Q3" s="1"/>
  <c r="J4"/>
  <c r="M4" s="1"/>
  <c r="L4"/>
  <c r="N4"/>
  <c r="O4"/>
  <c r="P4"/>
  <c r="Q4" s="1"/>
  <c r="J5"/>
  <c r="M5" s="1"/>
  <c r="L5"/>
  <c r="N5"/>
  <c r="O5"/>
  <c r="P5"/>
  <c r="Q5" s="1"/>
  <c r="J6"/>
  <c r="M6" s="1"/>
  <c r="L6"/>
  <c r="N6"/>
  <c r="O6"/>
  <c r="P6"/>
  <c r="Q6" s="1"/>
  <c r="J7"/>
  <c r="M7" s="1"/>
  <c r="L7"/>
  <c r="N7"/>
  <c r="O7"/>
  <c r="P7"/>
  <c r="Q7" s="1"/>
  <c r="J8"/>
  <c r="M8" s="1"/>
  <c r="L8"/>
  <c r="N8"/>
  <c r="O8"/>
  <c r="P8"/>
  <c r="Q8" s="1"/>
  <c r="J9"/>
  <c r="M9" s="1"/>
  <c r="L9"/>
  <c r="N9"/>
  <c r="O9"/>
  <c r="P9"/>
  <c r="Q9" s="1"/>
  <c r="J10"/>
  <c r="M10" s="1"/>
  <c r="L10"/>
  <c r="N10"/>
  <c r="O10"/>
  <c r="P10"/>
  <c r="Q10" s="1"/>
  <c r="J11"/>
  <c r="M11" s="1"/>
  <c r="L11"/>
  <c r="N11"/>
  <c r="O11"/>
  <c r="P11"/>
  <c r="Q11" s="1"/>
  <c r="J12"/>
  <c r="M12" s="1"/>
  <c r="L12"/>
  <c r="N12"/>
  <c r="O12"/>
  <c r="P12"/>
  <c r="Q12" s="1"/>
  <c r="J13"/>
  <c r="M13" s="1"/>
  <c r="L13"/>
  <c r="N13"/>
  <c r="O13"/>
  <c r="P13"/>
  <c r="Q13" s="1"/>
  <c r="J14"/>
  <c r="M14" s="1"/>
  <c r="L14"/>
  <c r="N14"/>
  <c r="O14"/>
  <c r="P14"/>
  <c r="Q14" s="1"/>
  <c r="J15"/>
  <c r="M15" s="1"/>
  <c r="L15"/>
  <c r="N15"/>
  <c r="O15"/>
  <c r="P15"/>
  <c r="Q15" s="1"/>
  <c r="J16"/>
  <c r="M16" s="1"/>
  <c r="L16"/>
  <c r="N16"/>
  <c r="O16"/>
  <c r="P16"/>
  <c r="Q16" s="1"/>
  <c r="J17"/>
  <c r="M17" s="1"/>
  <c r="L17"/>
  <c r="N17"/>
  <c r="O17"/>
  <c r="P17"/>
  <c r="Q17" s="1"/>
  <c r="J18"/>
  <c r="M18" s="1"/>
  <c r="L18"/>
  <c r="N18"/>
  <c r="O18"/>
  <c r="P18"/>
  <c r="Q18" s="1"/>
  <c r="M19"/>
  <c r="K19"/>
  <c r="J19"/>
  <c r="J3" i="7"/>
  <c r="K3" s="1"/>
  <c r="L3"/>
  <c r="M3"/>
  <c r="N3"/>
  <c r="O3"/>
  <c r="P3"/>
  <c r="Q3" s="1"/>
  <c r="J4"/>
  <c r="K4"/>
  <c r="L4"/>
  <c r="M4"/>
  <c r="N4"/>
  <c r="O4"/>
  <c r="P4"/>
  <c r="Q4" s="1"/>
  <c r="J5"/>
  <c r="M5" s="1"/>
  <c r="L5"/>
  <c r="N5"/>
  <c r="O5"/>
  <c r="P5"/>
  <c r="Q5" s="1"/>
  <c r="J6"/>
  <c r="M6" s="1"/>
  <c r="L6"/>
  <c r="N6"/>
  <c r="O6"/>
  <c r="P6"/>
  <c r="Q6" s="1"/>
  <c r="J7"/>
  <c r="M7" s="1"/>
  <c r="L7"/>
  <c r="N7"/>
  <c r="O7"/>
  <c r="P7"/>
  <c r="Q7" s="1"/>
  <c r="J8"/>
  <c r="M8" s="1"/>
  <c r="L8"/>
  <c r="N8"/>
  <c r="O8"/>
  <c r="P8"/>
  <c r="Q8" s="1"/>
  <c r="J9"/>
  <c r="M9" s="1"/>
  <c r="L9"/>
  <c r="N9"/>
  <c r="O9"/>
  <c r="P9"/>
  <c r="Q9" s="1"/>
  <c r="J10"/>
  <c r="M10" s="1"/>
  <c r="L10"/>
  <c r="N10"/>
  <c r="O10"/>
  <c r="P10"/>
  <c r="Q10" s="1"/>
  <c r="J11"/>
  <c r="M11" s="1"/>
  <c r="L11"/>
  <c r="N11"/>
  <c r="O11"/>
  <c r="P11"/>
  <c r="Q11" s="1"/>
  <c r="J12"/>
  <c r="M12" s="1"/>
  <c r="L12"/>
  <c r="N12"/>
  <c r="O12"/>
  <c r="P12"/>
  <c r="Q12" s="1"/>
  <c r="J13"/>
  <c r="M13" s="1"/>
  <c r="L13"/>
  <c r="N13"/>
  <c r="O13"/>
  <c r="P13"/>
  <c r="Q13" s="1"/>
  <c r="J14"/>
  <c r="M14" s="1"/>
  <c r="L14"/>
  <c r="N14"/>
  <c r="O14"/>
  <c r="P14"/>
  <c r="Q14" s="1"/>
  <c r="J15"/>
  <c r="M15" s="1"/>
  <c r="L15"/>
  <c r="N15"/>
  <c r="O15"/>
  <c r="P15"/>
  <c r="Q15" s="1"/>
  <c r="J16"/>
  <c r="M16" s="1"/>
  <c r="L16"/>
  <c r="N16"/>
  <c r="O16"/>
  <c r="P16"/>
  <c r="Q16" s="1"/>
  <c r="J17"/>
  <c r="M17" s="1"/>
  <c r="L17"/>
  <c r="N17"/>
  <c r="O17"/>
  <c r="P17"/>
  <c r="Q17" s="1"/>
  <c r="J18"/>
  <c r="M18" s="1"/>
  <c r="L18"/>
  <c r="N18"/>
  <c r="O18"/>
  <c r="P18"/>
  <c r="Q18" s="1"/>
  <c r="J19"/>
  <c r="M19" s="1"/>
  <c r="L19"/>
  <c r="N19"/>
  <c r="O19"/>
  <c r="P19"/>
  <c r="Q19" s="1"/>
  <c r="J20"/>
  <c r="M20" s="1"/>
  <c r="L20"/>
  <c r="N20"/>
  <c r="O20"/>
  <c r="P20"/>
  <c r="Q20" s="1"/>
  <c r="J21"/>
  <c r="M21" s="1"/>
  <c r="K21"/>
  <c r="L21"/>
  <c r="N21"/>
  <c r="O21"/>
  <c r="P21"/>
  <c r="Q21" s="1"/>
  <c r="J22"/>
  <c r="M22" s="1"/>
  <c r="L22"/>
  <c r="N22"/>
  <c r="O22"/>
  <c r="P22"/>
  <c r="Q22" s="1"/>
  <c r="J23"/>
  <c r="M23" s="1"/>
  <c r="L23"/>
  <c r="N23"/>
  <c r="O23"/>
  <c r="P23"/>
  <c r="Q23" s="1"/>
  <c r="J24"/>
  <c r="M24" s="1"/>
  <c r="L24"/>
  <c r="N24"/>
  <c r="O24"/>
  <c r="P24"/>
  <c r="Q24" s="1"/>
  <c r="J25"/>
  <c r="M25" s="1"/>
  <c r="L25"/>
  <c r="N25"/>
  <c r="O25"/>
  <c r="P25"/>
  <c r="Q25" s="1"/>
  <c r="J26"/>
  <c r="M26" s="1"/>
  <c r="L26"/>
  <c r="N26"/>
  <c r="O26"/>
  <c r="P26"/>
  <c r="Q26" s="1"/>
  <c r="J27"/>
  <c r="M27" s="1"/>
  <c r="L27"/>
  <c r="N27"/>
  <c r="O27"/>
  <c r="P27"/>
  <c r="Q27" s="1"/>
  <c r="J28"/>
  <c r="M28" s="1"/>
  <c r="K28"/>
  <c r="L28"/>
  <c r="N28"/>
  <c r="O28"/>
  <c r="P28"/>
  <c r="Q28" s="1"/>
  <c r="J29"/>
  <c r="M29" s="1"/>
  <c r="L29"/>
  <c r="N29"/>
  <c r="O29"/>
  <c r="P29"/>
  <c r="Q29" s="1"/>
  <c r="J30"/>
  <c r="M30" s="1"/>
  <c r="L30"/>
  <c r="N30"/>
  <c r="O30"/>
  <c r="P30"/>
  <c r="Q30" s="1"/>
  <c r="J31"/>
  <c r="M31" s="1"/>
  <c r="L31"/>
  <c r="N31"/>
  <c r="O31"/>
  <c r="P31"/>
  <c r="Q31" s="1"/>
  <c r="J32"/>
  <c r="M32" s="1"/>
  <c r="L32"/>
  <c r="N32"/>
  <c r="O32"/>
  <c r="P32"/>
  <c r="Q32" s="1"/>
  <c r="J33"/>
  <c r="M33" s="1"/>
  <c r="L33"/>
  <c r="N33"/>
  <c r="O33"/>
  <c r="P33"/>
  <c r="Q33" s="1"/>
  <c r="J34"/>
  <c r="M34" s="1"/>
  <c r="K34"/>
  <c r="L34"/>
  <c r="N34"/>
  <c r="O34"/>
  <c r="P34"/>
  <c r="Q34" s="1"/>
  <c r="J35"/>
  <c r="M35" s="1"/>
  <c r="L35"/>
  <c r="N35"/>
  <c r="O35"/>
  <c r="P35"/>
  <c r="Q35" s="1"/>
  <c r="J36"/>
  <c r="M36" s="1"/>
  <c r="L36"/>
  <c r="N36"/>
  <c r="O36"/>
  <c r="P36"/>
  <c r="Q36" s="1"/>
  <c r="J37"/>
  <c r="M37" s="1"/>
  <c r="L37"/>
  <c r="N37"/>
  <c r="O37"/>
  <c r="P37"/>
  <c r="Q37" s="1"/>
  <c r="J38"/>
  <c r="M38" s="1"/>
  <c r="L38"/>
  <c r="N38"/>
  <c r="O38"/>
  <c r="P38"/>
  <c r="Q38" s="1"/>
  <c r="J39"/>
  <c r="M39" s="1"/>
  <c r="L39"/>
  <c r="N39"/>
  <c r="O39"/>
  <c r="P39"/>
  <c r="Q39" s="1"/>
  <c r="J40"/>
  <c r="M40" s="1"/>
  <c r="L40"/>
  <c r="N40"/>
  <c r="O40"/>
  <c r="P40"/>
  <c r="Q40" s="1"/>
  <c r="J41"/>
  <c r="M41" s="1"/>
  <c r="L41"/>
  <c r="N41"/>
  <c r="O41"/>
  <c r="P41"/>
  <c r="Q41" s="1"/>
  <c r="J42"/>
  <c r="M42" s="1"/>
  <c r="L42"/>
  <c r="N42"/>
  <c r="O42"/>
  <c r="P42"/>
  <c r="Q42" s="1"/>
  <c r="J43"/>
  <c r="M43" s="1"/>
  <c r="L43"/>
  <c r="N43"/>
  <c r="O43"/>
  <c r="P43"/>
  <c r="Q43" s="1"/>
  <c r="J44"/>
  <c r="M44" s="1"/>
  <c r="K44"/>
  <c r="L44"/>
  <c r="N44"/>
  <c r="O44"/>
  <c r="P44"/>
  <c r="Q44" s="1"/>
  <c r="J45"/>
  <c r="M45" s="1"/>
  <c r="L45"/>
  <c r="N45"/>
  <c r="O45"/>
  <c r="P45"/>
  <c r="Q45" s="1"/>
  <c r="J46"/>
  <c r="M46" s="1"/>
  <c r="K46"/>
  <c r="L46"/>
  <c r="N46"/>
  <c r="O46"/>
  <c r="P46"/>
  <c r="Q46" s="1"/>
  <c r="J47"/>
  <c r="M47" s="1"/>
  <c r="L47"/>
  <c r="N47"/>
  <c r="O47"/>
  <c r="P47"/>
  <c r="Q47" s="1"/>
  <c r="J48"/>
  <c r="M48" s="1"/>
  <c r="L48"/>
  <c r="N48"/>
  <c r="O48"/>
  <c r="P48"/>
  <c r="Q48" s="1"/>
  <c r="P2"/>
  <c r="Q2" s="1"/>
  <c r="O2"/>
  <c r="N2"/>
  <c r="M2"/>
  <c r="L2"/>
  <c r="K2"/>
  <c r="K28" i="8"/>
  <c r="L28"/>
  <c r="M28"/>
  <c r="N28"/>
  <c r="O28"/>
  <c r="P28"/>
  <c r="Q28" s="1"/>
  <c r="K29"/>
  <c r="L29"/>
  <c r="M29"/>
  <c r="N29"/>
  <c r="O29"/>
  <c r="P29"/>
  <c r="Q29" s="1"/>
  <c r="K30"/>
  <c r="L30"/>
  <c r="M30"/>
  <c r="N30"/>
  <c r="O30"/>
  <c r="P30"/>
  <c r="Q30" s="1"/>
  <c r="K31"/>
  <c r="L31"/>
  <c r="M31"/>
  <c r="N31"/>
  <c r="O31"/>
  <c r="P31"/>
  <c r="Q31" s="1"/>
  <c r="K32"/>
  <c r="L32"/>
  <c r="M32"/>
  <c r="N32"/>
  <c r="O32"/>
  <c r="P32"/>
  <c r="Q32" s="1"/>
  <c r="K33"/>
  <c r="L33"/>
  <c r="M33"/>
  <c r="N33"/>
  <c r="O33"/>
  <c r="P33"/>
  <c r="Q33" s="1"/>
  <c r="K34"/>
  <c r="L34"/>
  <c r="M34"/>
  <c r="N34"/>
  <c r="O34"/>
  <c r="P34"/>
  <c r="Q34" s="1"/>
  <c r="K35"/>
  <c r="L35"/>
  <c r="M35"/>
  <c r="N35"/>
  <c r="O35"/>
  <c r="P35"/>
  <c r="Q35"/>
  <c r="K36"/>
  <c r="L36"/>
  <c r="M36"/>
  <c r="N36"/>
  <c r="O36"/>
  <c r="P36"/>
  <c r="Q36" s="1"/>
  <c r="K37"/>
  <c r="L37"/>
  <c r="M37"/>
  <c r="N37"/>
  <c r="O37"/>
  <c r="P37"/>
  <c r="Q37" s="1"/>
  <c r="K38"/>
  <c r="L38"/>
  <c r="M38"/>
  <c r="N38"/>
  <c r="O38"/>
  <c r="P38"/>
  <c r="Q38" s="1"/>
  <c r="K39"/>
  <c r="L39"/>
  <c r="M39"/>
  <c r="N39"/>
  <c r="O39"/>
  <c r="P39"/>
  <c r="Q39" s="1"/>
  <c r="K40"/>
  <c r="L40"/>
  <c r="M40"/>
  <c r="N40"/>
  <c r="O40"/>
  <c r="P40"/>
  <c r="Q40" s="1"/>
  <c r="K41"/>
  <c r="L41"/>
  <c r="M41"/>
  <c r="N41"/>
  <c r="O41"/>
  <c r="P41"/>
  <c r="Q41"/>
  <c r="K42"/>
  <c r="L42"/>
  <c r="M42"/>
  <c r="N42"/>
  <c r="O42"/>
  <c r="P42"/>
  <c r="Q42" s="1"/>
  <c r="K43"/>
  <c r="L43"/>
  <c r="M43"/>
  <c r="N43"/>
  <c r="O43"/>
  <c r="P43"/>
  <c r="Q43" s="1"/>
  <c r="K44"/>
  <c r="L44"/>
  <c r="M44"/>
  <c r="N44"/>
  <c r="O44"/>
  <c r="P44"/>
  <c r="Q44" s="1"/>
  <c r="K45"/>
  <c r="L45"/>
  <c r="M45"/>
  <c r="N45"/>
  <c r="O45"/>
  <c r="P45"/>
  <c r="Q45" s="1"/>
  <c r="K46"/>
  <c r="L46"/>
  <c r="M46"/>
  <c r="N46"/>
  <c r="O46"/>
  <c r="P46"/>
  <c r="Q46" s="1"/>
  <c r="K47"/>
  <c r="L47"/>
  <c r="M47"/>
  <c r="N47"/>
  <c r="O47"/>
  <c r="P47"/>
  <c r="Q47" s="1"/>
  <c r="K48"/>
  <c r="L48"/>
  <c r="M48"/>
  <c r="N48"/>
  <c r="O48"/>
  <c r="P48"/>
  <c r="Q48" s="1"/>
  <c r="K49"/>
  <c r="L49"/>
  <c r="M49"/>
  <c r="N49"/>
  <c r="O49"/>
  <c r="P49"/>
  <c r="Q49" s="1"/>
  <c r="K50"/>
  <c r="L50"/>
  <c r="M50"/>
  <c r="N50"/>
  <c r="O50"/>
  <c r="P50"/>
  <c r="Q50" s="1"/>
  <c r="K51"/>
  <c r="L51"/>
  <c r="M51"/>
  <c r="N51"/>
  <c r="O51"/>
  <c r="P51"/>
  <c r="Q51" s="1"/>
  <c r="K2"/>
  <c r="L2"/>
  <c r="M2"/>
  <c r="N2"/>
  <c r="O2"/>
  <c r="P2"/>
  <c r="Q2"/>
  <c r="K3"/>
  <c r="L3"/>
  <c r="M3"/>
  <c r="N3"/>
  <c r="O3"/>
  <c r="P3"/>
  <c r="Q3" s="1"/>
  <c r="K4"/>
  <c r="L4"/>
  <c r="M4"/>
  <c r="N4"/>
  <c r="O4"/>
  <c r="P4"/>
  <c r="Q4" s="1"/>
  <c r="K5"/>
  <c r="L5"/>
  <c r="M5"/>
  <c r="N5"/>
  <c r="O5"/>
  <c r="P5"/>
  <c r="Q5" s="1"/>
  <c r="K6"/>
  <c r="L6"/>
  <c r="M6"/>
  <c r="N6"/>
  <c r="O6"/>
  <c r="P6"/>
  <c r="Q6"/>
  <c r="K7"/>
  <c r="L7"/>
  <c r="M7"/>
  <c r="N7"/>
  <c r="O7"/>
  <c r="P7"/>
  <c r="Q7" s="1"/>
  <c r="K8"/>
  <c r="L8"/>
  <c r="M8"/>
  <c r="N8"/>
  <c r="O8"/>
  <c r="P8"/>
  <c r="Q8" s="1"/>
  <c r="K9"/>
  <c r="L9"/>
  <c r="M9"/>
  <c r="N9"/>
  <c r="O9"/>
  <c r="P9"/>
  <c r="Q9" s="1"/>
  <c r="K10"/>
  <c r="L10"/>
  <c r="M10"/>
  <c r="N10"/>
  <c r="O10"/>
  <c r="P10"/>
  <c r="Q10"/>
  <c r="K11"/>
  <c r="L11"/>
  <c r="M11"/>
  <c r="N11"/>
  <c r="O11"/>
  <c r="P11"/>
  <c r="Q11" s="1"/>
  <c r="K12"/>
  <c r="L12"/>
  <c r="M12"/>
  <c r="N12"/>
  <c r="O12"/>
  <c r="P12"/>
  <c r="Q12" s="1"/>
  <c r="K13"/>
  <c r="L13"/>
  <c r="M13"/>
  <c r="N13"/>
  <c r="O13"/>
  <c r="P13"/>
  <c r="Q13" s="1"/>
  <c r="K14"/>
  <c r="L14"/>
  <c r="M14"/>
  <c r="N14"/>
  <c r="O14"/>
  <c r="P14"/>
  <c r="Q14"/>
  <c r="K15"/>
  <c r="L15"/>
  <c r="M15"/>
  <c r="N15"/>
  <c r="O15"/>
  <c r="P15"/>
  <c r="Q15" s="1"/>
  <c r="K16"/>
  <c r="L16"/>
  <c r="M16"/>
  <c r="N16"/>
  <c r="O16"/>
  <c r="P16"/>
  <c r="Q16" s="1"/>
  <c r="K17"/>
  <c r="L17"/>
  <c r="M17"/>
  <c r="N17"/>
  <c r="O17"/>
  <c r="P17"/>
  <c r="Q17" s="1"/>
  <c r="K18"/>
  <c r="L18"/>
  <c r="M18"/>
  <c r="N18"/>
  <c r="O18"/>
  <c r="P18"/>
  <c r="Q18" s="1"/>
  <c r="K19"/>
  <c r="L19"/>
  <c r="M19"/>
  <c r="N19"/>
  <c r="O19"/>
  <c r="P19"/>
  <c r="Q19" s="1"/>
  <c r="K20"/>
  <c r="L20"/>
  <c r="M20"/>
  <c r="N20"/>
  <c r="O20"/>
  <c r="P20"/>
  <c r="Q20" s="1"/>
  <c r="K21"/>
  <c r="L21"/>
  <c r="M21"/>
  <c r="N21"/>
  <c r="O21"/>
  <c r="P21"/>
  <c r="Q21" s="1"/>
  <c r="K22"/>
  <c r="L22"/>
  <c r="M22"/>
  <c r="N22"/>
  <c r="O22"/>
  <c r="P22"/>
  <c r="Q22" s="1"/>
  <c r="K23"/>
  <c r="L23"/>
  <c r="M23"/>
  <c r="N23"/>
  <c r="O23"/>
  <c r="P23"/>
  <c r="Q23"/>
  <c r="K24"/>
  <c r="L24"/>
  <c r="M24"/>
  <c r="N24"/>
  <c r="O24"/>
  <c r="P24"/>
  <c r="Q24" s="1"/>
  <c r="K25"/>
  <c r="L25"/>
  <c r="M25"/>
  <c r="N25"/>
  <c r="O25"/>
  <c r="P25"/>
  <c r="Q25" s="1"/>
  <c r="K26"/>
  <c r="L26"/>
  <c r="M26"/>
  <c r="N26"/>
  <c r="O26"/>
  <c r="P26"/>
  <c r="Q26" s="1"/>
  <c r="M27"/>
  <c r="K27"/>
  <c r="J10" i="9"/>
  <c r="M10" s="1"/>
  <c r="L10"/>
  <c r="N10"/>
  <c r="O10"/>
  <c r="P10"/>
  <c r="Q10" s="1"/>
  <c r="J43"/>
  <c r="M43" s="1"/>
  <c r="L43"/>
  <c r="N43"/>
  <c r="O43"/>
  <c r="P43"/>
  <c r="Q43" s="1"/>
  <c r="J11"/>
  <c r="M11" s="1"/>
  <c r="L11"/>
  <c r="N11"/>
  <c r="O11"/>
  <c r="P11"/>
  <c r="Q11" s="1"/>
  <c r="J39"/>
  <c r="M39" s="1"/>
  <c r="L39"/>
  <c r="N39"/>
  <c r="O39"/>
  <c r="P39"/>
  <c r="Q39" s="1"/>
  <c r="J9"/>
  <c r="M9" s="1"/>
  <c r="L9"/>
  <c r="N9"/>
  <c r="O9"/>
  <c r="P9"/>
  <c r="Q9" s="1"/>
  <c r="J17"/>
  <c r="M17" s="1"/>
  <c r="L17"/>
  <c r="N17"/>
  <c r="O17"/>
  <c r="P17"/>
  <c r="Q17" s="1"/>
  <c r="J28"/>
  <c r="M28" s="1"/>
  <c r="L28"/>
  <c r="N28"/>
  <c r="O28"/>
  <c r="P28"/>
  <c r="Q28" s="1"/>
  <c r="J18"/>
  <c r="M18" s="1"/>
  <c r="L18"/>
  <c r="N18"/>
  <c r="O18"/>
  <c r="P18"/>
  <c r="Q18" s="1"/>
  <c r="J29"/>
  <c r="M29" s="1"/>
  <c r="L29"/>
  <c r="N29"/>
  <c r="O29"/>
  <c r="P29"/>
  <c r="Q29" s="1"/>
  <c r="J20"/>
  <c r="M20" s="1"/>
  <c r="L20"/>
  <c r="N20"/>
  <c r="O20"/>
  <c r="P20"/>
  <c r="Q20" s="1"/>
  <c r="J53"/>
  <c r="M53" s="1"/>
  <c r="L53"/>
  <c r="N53"/>
  <c r="O53"/>
  <c r="P53"/>
  <c r="Q53" s="1"/>
  <c r="J49"/>
  <c r="M49" s="1"/>
  <c r="L49"/>
  <c r="N49"/>
  <c r="O49"/>
  <c r="P49"/>
  <c r="Q49" s="1"/>
  <c r="J15"/>
  <c r="M15" s="1"/>
  <c r="L15"/>
  <c r="N15"/>
  <c r="O15"/>
  <c r="P15"/>
  <c r="Q15" s="1"/>
  <c r="J13"/>
  <c r="M13" s="1"/>
  <c r="L13"/>
  <c r="N13"/>
  <c r="O13"/>
  <c r="P13"/>
  <c r="Q13" s="1"/>
  <c r="J8"/>
  <c r="M8" s="1"/>
  <c r="K8"/>
  <c r="L8"/>
  <c r="N8"/>
  <c r="O8"/>
  <c r="P8"/>
  <c r="Q8" s="1"/>
  <c r="J2"/>
  <c r="M2" s="1"/>
  <c r="K2"/>
  <c r="L2"/>
  <c r="N2"/>
  <c r="O2"/>
  <c r="P2"/>
  <c r="Q2" s="1"/>
  <c r="J3"/>
  <c r="M3" s="1"/>
  <c r="K3"/>
  <c r="L3"/>
  <c r="N3"/>
  <c r="O3"/>
  <c r="P3"/>
  <c r="Q3" s="1"/>
  <c r="J24"/>
  <c r="M24" s="1"/>
  <c r="K24"/>
  <c r="L24"/>
  <c r="N24"/>
  <c r="O24"/>
  <c r="P24"/>
  <c r="Q24" s="1"/>
  <c r="J48"/>
  <c r="M48" s="1"/>
  <c r="L48"/>
  <c r="N48"/>
  <c r="O48"/>
  <c r="P48"/>
  <c r="Q48" s="1"/>
  <c r="J45"/>
  <c r="M45" s="1"/>
  <c r="L45"/>
  <c r="N45"/>
  <c r="O45"/>
  <c r="P45"/>
  <c r="Q45" s="1"/>
  <c r="J4"/>
  <c r="M4" s="1"/>
  <c r="L4"/>
  <c r="N4"/>
  <c r="O4"/>
  <c r="P4"/>
  <c r="Q4" s="1"/>
  <c r="J36"/>
  <c r="M36" s="1"/>
  <c r="L36"/>
  <c r="N36"/>
  <c r="O36"/>
  <c r="P36"/>
  <c r="Q36" s="1"/>
  <c r="J50"/>
  <c r="M50" s="1"/>
  <c r="L50"/>
  <c r="N50"/>
  <c r="O50"/>
  <c r="P50"/>
  <c r="Q50" s="1"/>
  <c r="J6"/>
  <c r="M6" s="1"/>
  <c r="L6"/>
  <c r="N6"/>
  <c r="O6"/>
  <c r="P6"/>
  <c r="Q6" s="1"/>
  <c r="J19"/>
  <c r="M19" s="1"/>
  <c r="L19"/>
  <c r="N19"/>
  <c r="O19"/>
  <c r="P19"/>
  <c r="Q19" s="1"/>
  <c r="J38"/>
  <c r="M38" s="1"/>
  <c r="L38"/>
  <c r="N38"/>
  <c r="O38"/>
  <c r="P38"/>
  <c r="Q38" s="1"/>
  <c r="J52"/>
  <c r="M52" s="1"/>
  <c r="L52"/>
  <c r="N52"/>
  <c r="O52"/>
  <c r="P52"/>
  <c r="Q52" s="1"/>
  <c r="J21"/>
  <c r="M21" s="1"/>
  <c r="L21"/>
  <c r="N21"/>
  <c r="O21"/>
  <c r="P21"/>
  <c r="Q21" s="1"/>
  <c r="J40"/>
  <c r="M40" s="1"/>
  <c r="K40"/>
  <c r="L40"/>
  <c r="N40"/>
  <c r="O40"/>
  <c r="P40"/>
  <c r="Q40" s="1"/>
  <c r="J35"/>
  <c r="M35" s="1"/>
  <c r="L35"/>
  <c r="N35"/>
  <c r="O35"/>
  <c r="P35"/>
  <c r="Q35" s="1"/>
  <c r="J12"/>
  <c r="M12" s="1"/>
  <c r="L12"/>
  <c r="N12"/>
  <c r="O12"/>
  <c r="P12"/>
  <c r="Q12" s="1"/>
  <c r="J46"/>
  <c r="M46" s="1"/>
  <c r="L46"/>
  <c r="N46"/>
  <c r="O46"/>
  <c r="P46"/>
  <c r="Q46" s="1"/>
  <c r="J27"/>
  <c r="M27" s="1"/>
  <c r="L27"/>
  <c r="N27"/>
  <c r="O27"/>
  <c r="P27"/>
  <c r="Q27" s="1"/>
  <c r="J41"/>
  <c r="M41" s="1"/>
  <c r="L41"/>
  <c r="N41"/>
  <c r="O41"/>
  <c r="P41"/>
  <c r="Q41" s="1"/>
  <c r="J30"/>
  <c r="M30" s="1"/>
  <c r="L30"/>
  <c r="N30"/>
  <c r="O30"/>
  <c r="P30"/>
  <c r="Q30" s="1"/>
  <c r="J37"/>
  <c r="M37" s="1"/>
  <c r="K37"/>
  <c r="L37"/>
  <c r="N37"/>
  <c r="O37"/>
  <c r="P37"/>
  <c r="Q37" s="1"/>
  <c r="J16"/>
  <c r="M16" s="1"/>
  <c r="K16"/>
  <c r="L16"/>
  <c r="N16"/>
  <c r="O16"/>
  <c r="P16"/>
  <c r="Q16" s="1"/>
  <c r="J47"/>
  <c r="M47" s="1"/>
  <c r="K47"/>
  <c r="L47"/>
  <c r="N47"/>
  <c r="O47"/>
  <c r="P47"/>
  <c r="Q47" s="1"/>
  <c r="J25"/>
  <c r="M25" s="1"/>
  <c r="K25"/>
  <c r="L25"/>
  <c r="N25"/>
  <c r="O25"/>
  <c r="P25"/>
  <c r="Q25" s="1"/>
  <c r="J42"/>
  <c r="M42" s="1"/>
  <c r="L42"/>
  <c r="N42"/>
  <c r="O42"/>
  <c r="P42"/>
  <c r="Q42" s="1"/>
  <c r="J26"/>
  <c r="M26" s="1"/>
  <c r="L26"/>
  <c r="N26"/>
  <c r="O26"/>
  <c r="P26"/>
  <c r="Q26" s="1"/>
  <c r="J7"/>
  <c r="M7" s="1"/>
  <c r="L7"/>
  <c r="N7"/>
  <c r="O7"/>
  <c r="P7"/>
  <c r="Q7" s="1"/>
  <c r="J31"/>
  <c r="M31" s="1"/>
  <c r="L31"/>
  <c r="N31"/>
  <c r="O31"/>
  <c r="P31"/>
  <c r="Q31" s="1"/>
  <c r="J22"/>
  <c r="M22" s="1"/>
  <c r="L22"/>
  <c r="N22"/>
  <c r="O22"/>
  <c r="P22"/>
  <c r="Q22" s="1"/>
  <c r="J34"/>
  <c r="M34" s="1"/>
  <c r="L34"/>
  <c r="N34"/>
  <c r="O34"/>
  <c r="P34"/>
  <c r="Q34" s="1"/>
  <c r="J5"/>
  <c r="M5" s="1"/>
  <c r="L5"/>
  <c r="N5"/>
  <c r="O5"/>
  <c r="P5"/>
  <c r="Q5" s="1"/>
  <c r="J14"/>
  <c r="M14" s="1"/>
  <c r="L14"/>
  <c r="N14"/>
  <c r="O14"/>
  <c r="P14"/>
  <c r="Q14" s="1"/>
  <c r="J23"/>
  <c r="M23" s="1"/>
  <c r="L23"/>
  <c r="N23"/>
  <c r="O23"/>
  <c r="P23"/>
  <c r="Q23" s="1"/>
  <c r="J51"/>
  <c r="M51" s="1"/>
  <c r="L51"/>
  <c r="N51"/>
  <c r="O51"/>
  <c r="P51"/>
  <c r="Q51" s="1"/>
  <c r="J32"/>
  <c r="M32" s="1"/>
  <c r="L32"/>
  <c r="N32"/>
  <c r="O32"/>
  <c r="P32"/>
  <c r="Q32" s="1"/>
  <c r="J44"/>
  <c r="M44" s="1"/>
  <c r="L44"/>
  <c r="N44"/>
  <c r="O44"/>
  <c r="P44"/>
  <c r="Q44" s="1"/>
  <c r="J33"/>
  <c r="M33" s="1"/>
  <c r="J3" i="10"/>
  <c r="M3" s="1"/>
  <c r="L3"/>
  <c r="N3"/>
  <c r="O3"/>
  <c r="P3"/>
  <c r="Q3" s="1"/>
  <c r="J4"/>
  <c r="M4" s="1"/>
  <c r="K4"/>
  <c r="L4"/>
  <c r="N4"/>
  <c r="O4"/>
  <c r="P4"/>
  <c r="Q4" s="1"/>
  <c r="J5"/>
  <c r="M5" s="1"/>
  <c r="L5"/>
  <c r="N5"/>
  <c r="O5"/>
  <c r="P5"/>
  <c r="Q5" s="1"/>
  <c r="J6"/>
  <c r="M6" s="1"/>
  <c r="L6"/>
  <c r="N6"/>
  <c r="O6"/>
  <c r="P6"/>
  <c r="Q6" s="1"/>
  <c r="J7"/>
  <c r="M7" s="1"/>
  <c r="L7"/>
  <c r="N7"/>
  <c r="O7"/>
  <c r="P7"/>
  <c r="Q7" s="1"/>
  <c r="J8"/>
  <c r="M8" s="1"/>
  <c r="L8"/>
  <c r="N8"/>
  <c r="O8"/>
  <c r="P8"/>
  <c r="Q8" s="1"/>
  <c r="J9"/>
  <c r="M9" s="1"/>
  <c r="L9"/>
  <c r="N9"/>
  <c r="O9"/>
  <c r="P9"/>
  <c r="Q9" s="1"/>
  <c r="J10"/>
  <c r="M10" s="1"/>
  <c r="L10"/>
  <c r="N10"/>
  <c r="O10"/>
  <c r="P10"/>
  <c r="Q10" s="1"/>
  <c r="J11"/>
  <c r="M11" s="1"/>
  <c r="K11"/>
  <c r="L11"/>
  <c r="N11"/>
  <c r="O11"/>
  <c r="P11"/>
  <c r="Q11" s="1"/>
  <c r="J12"/>
  <c r="M12" s="1"/>
  <c r="K12"/>
  <c r="L12"/>
  <c r="N12"/>
  <c r="O12"/>
  <c r="P12"/>
  <c r="Q12" s="1"/>
  <c r="J13"/>
  <c r="M13" s="1"/>
  <c r="K13"/>
  <c r="L13"/>
  <c r="N13"/>
  <c r="O13"/>
  <c r="P13"/>
  <c r="Q13" s="1"/>
  <c r="J14"/>
  <c r="M14" s="1"/>
  <c r="L14"/>
  <c r="N14"/>
  <c r="O14"/>
  <c r="P14"/>
  <c r="Q14" s="1"/>
  <c r="J15"/>
  <c r="M15" s="1"/>
  <c r="K15"/>
  <c r="L15"/>
  <c r="N15"/>
  <c r="O15"/>
  <c r="P15"/>
  <c r="Q15" s="1"/>
  <c r="J16"/>
  <c r="M16" s="1"/>
  <c r="K16"/>
  <c r="L16"/>
  <c r="N16"/>
  <c r="O16"/>
  <c r="P16"/>
  <c r="Q16" s="1"/>
  <c r="J17"/>
  <c r="M17" s="1"/>
  <c r="K17"/>
  <c r="L17"/>
  <c r="N17"/>
  <c r="O17"/>
  <c r="P17"/>
  <c r="Q17" s="1"/>
  <c r="J18"/>
  <c r="M18" s="1"/>
  <c r="K18"/>
  <c r="L18"/>
  <c r="N18"/>
  <c r="O18"/>
  <c r="P18"/>
  <c r="Q18" s="1"/>
  <c r="J19"/>
  <c r="M19" s="1"/>
  <c r="L19"/>
  <c r="N19"/>
  <c r="O19"/>
  <c r="P19"/>
  <c r="Q19" s="1"/>
  <c r="J20"/>
  <c r="M20" s="1"/>
  <c r="L20"/>
  <c r="N20"/>
  <c r="O20"/>
  <c r="P20"/>
  <c r="Q20" s="1"/>
  <c r="J21"/>
  <c r="M21" s="1"/>
  <c r="K21"/>
  <c r="L21"/>
  <c r="N21"/>
  <c r="O21"/>
  <c r="P21"/>
  <c r="Q21" s="1"/>
  <c r="J22"/>
  <c r="M22" s="1"/>
  <c r="K22"/>
  <c r="L22"/>
  <c r="N22"/>
  <c r="O22"/>
  <c r="P22"/>
  <c r="Q22" s="1"/>
  <c r="J23"/>
  <c r="M23" s="1"/>
  <c r="K23"/>
  <c r="L23"/>
  <c r="N23"/>
  <c r="O23"/>
  <c r="P23"/>
  <c r="Q23" s="1"/>
  <c r="J24"/>
  <c r="M24" s="1"/>
  <c r="L24"/>
  <c r="N24"/>
  <c r="O24"/>
  <c r="P24"/>
  <c r="Q24" s="1"/>
  <c r="J25"/>
  <c r="M25" s="1"/>
  <c r="L25"/>
  <c r="N25"/>
  <c r="O25"/>
  <c r="P25"/>
  <c r="Q25" s="1"/>
  <c r="J26"/>
  <c r="M26" s="1"/>
  <c r="L26"/>
  <c r="N26"/>
  <c r="O26"/>
  <c r="P26"/>
  <c r="Q26" s="1"/>
  <c r="J27"/>
  <c r="M27" s="1"/>
  <c r="L27"/>
  <c r="N27"/>
  <c r="O27"/>
  <c r="P27"/>
  <c r="Q27" s="1"/>
  <c r="J28"/>
  <c r="M28" s="1"/>
  <c r="L28"/>
  <c r="N28"/>
  <c r="O28"/>
  <c r="P28"/>
  <c r="Q28" s="1"/>
  <c r="J29"/>
  <c r="M29" s="1"/>
  <c r="L29"/>
  <c r="N29"/>
  <c r="O29"/>
  <c r="P29"/>
  <c r="Q29" s="1"/>
  <c r="J30"/>
  <c r="M30" s="1"/>
  <c r="L30"/>
  <c r="N30"/>
  <c r="O30"/>
  <c r="P30"/>
  <c r="Q30" s="1"/>
  <c r="J31"/>
  <c r="M31" s="1"/>
  <c r="L31"/>
  <c r="N31"/>
  <c r="O31"/>
  <c r="P31"/>
  <c r="Q31" s="1"/>
  <c r="J32"/>
  <c r="M32" s="1"/>
  <c r="L32"/>
  <c r="N32"/>
  <c r="O32"/>
  <c r="P32"/>
  <c r="Q32" s="1"/>
  <c r="J33"/>
  <c r="M33" s="1"/>
  <c r="L33"/>
  <c r="N33"/>
  <c r="O33"/>
  <c r="P33"/>
  <c r="Q33" s="1"/>
  <c r="J34"/>
  <c r="M34" s="1"/>
  <c r="L34"/>
  <c r="N34"/>
  <c r="O34"/>
  <c r="P34"/>
  <c r="Q34" s="1"/>
  <c r="J35"/>
  <c r="M35" s="1"/>
  <c r="L35"/>
  <c r="N35"/>
  <c r="O35"/>
  <c r="P35"/>
  <c r="Q35" s="1"/>
  <c r="J36"/>
  <c r="M36" s="1"/>
  <c r="L36"/>
  <c r="N36"/>
  <c r="O36"/>
  <c r="P36"/>
  <c r="Q36" s="1"/>
  <c r="J37"/>
  <c r="M37" s="1"/>
  <c r="L37"/>
  <c r="N37"/>
  <c r="O37"/>
  <c r="P37"/>
  <c r="Q37" s="1"/>
  <c r="J38"/>
  <c r="M38" s="1"/>
  <c r="L38"/>
  <c r="N38"/>
  <c r="O38"/>
  <c r="P38"/>
  <c r="Q38" s="1"/>
  <c r="J39"/>
  <c r="M39" s="1"/>
  <c r="L39"/>
  <c r="N39"/>
  <c r="O39"/>
  <c r="P39"/>
  <c r="Q39" s="1"/>
  <c r="J40"/>
  <c r="M40" s="1"/>
  <c r="L40"/>
  <c r="N40"/>
  <c r="O40"/>
  <c r="P40"/>
  <c r="Q40" s="1"/>
  <c r="J41"/>
  <c r="M41" s="1"/>
  <c r="L41"/>
  <c r="N41"/>
  <c r="O41"/>
  <c r="P41"/>
  <c r="Q41" s="1"/>
  <c r="J42"/>
  <c r="M42" s="1"/>
  <c r="L42"/>
  <c r="N42"/>
  <c r="O42"/>
  <c r="P42"/>
  <c r="Q42" s="1"/>
  <c r="J43"/>
  <c r="M43" s="1"/>
  <c r="L43"/>
  <c r="N43"/>
  <c r="O43"/>
  <c r="P43"/>
  <c r="Q43" s="1"/>
  <c r="J44"/>
  <c r="M44" s="1"/>
  <c r="L44"/>
  <c r="N44"/>
  <c r="O44"/>
  <c r="P44"/>
  <c r="Q44" s="1"/>
  <c r="J45"/>
  <c r="M45" s="1"/>
  <c r="K45"/>
  <c r="L45"/>
  <c r="N45"/>
  <c r="O45"/>
  <c r="P45"/>
  <c r="Q45" s="1"/>
  <c r="J46"/>
  <c r="M46" s="1"/>
  <c r="K46"/>
  <c r="L46"/>
  <c r="N46"/>
  <c r="O46"/>
  <c r="P46"/>
  <c r="Q46" s="1"/>
  <c r="J47"/>
  <c r="M47" s="1"/>
  <c r="L47"/>
  <c r="N47"/>
  <c r="O47"/>
  <c r="P47"/>
  <c r="Q47" s="1"/>
  <c r="J48"/>
  <c r="M48" s="1"/>
  <c r="K48"/>
  <c r="L48"/>
  <c r="N48"/>
  <c r="O48"/>
  <c r="P48"/>
  <c r="Q48" s="1"/>
  <c r="J49"/>
  <c r="M49" s="1"/>
  <c r="L49"/>
  <c r="N49"/>
  <c r="O49"/>
  <c r="P49"/>
  <c r="Q49" s="1"/>
  <c r="J50"/>
  <c r="M50" s="1"/>
  <c r="L50"/>
  <c r="N50"/>
  <c r="O50"/>
  <c r="P50"/>
  <c r="Q50" s="1"/>
  <c r="J51"/>
  <c r="M51" s="1"/>
  <c r="K51"/>
  <c r="L51"/>
  <c r="N51"/>
  <c r="O51"/>
  <c r="P51"/>
  <c r="Q51" s="1"/>
  <c r="J52"/>
  <c r="M52" s="1"/>
  <c r="L52"/>
  <c r="N52"/>
  <c r="O52"/>
  <c r="P52"/>
  <c r="Q52" s="1"/>
  <c r="J53"/>
  <c r="M53" s="1"/>
  <c r="L53"/>
  <c r="N53"/>
  <c r="O53"/>
  <c r="P53"/>
  <c r="Q53" s="1"/>
  <c r="J54"/>
  <c r="M54" s="1"/>
  <c r="L54"/>
  <c r="N54"/>
  <c r="O54"/>
  <c r="P54"/>
  <c r="Q54" s="1"/>
  <c r="J55"/>
  <c r="M55" s="1"/>
  <c r="L55"/>
  <c r="N55"/>
  <c r="O55"/>
  <c r="P55"/>
  <c r="Q55" s="1"/>
  <c r="J56"/>
  <c r="M56" s="1"/>
  <c r="L56"/>
  <c r="N56"/>
  <c r="O56"/>
  <c r="P56"/>
  <c r="Q56" s="1"/>
  <c r="M2"/>
  <c r="K2"/>
  <c r="J2"/>
  <c r="J3" i="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L27"/>
  <c r="N27"/>
  <c r="O27"/>
  <c r="P27"/>
  <c r="Q27" s="1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2"/>
  <c r="J2" i="7"/>
  <c r="I62" i="18"/>
  <c r="J62"/>
  <c r="K62" s="1"/>
  <c r="L62"/>
  <c r="N62"/>
  <c r="O62"/>
  <c r="P62"/>
  <c r="Q62" s="1"/>
  <c r="R62"/>
  <c r="I42"/>
  <c r="J42"/>
  <c r="K42" s="1"/>
  <c r="L42"/>
  <c r="N42"/>
  <c r="O42"/>
  <c r="P42"/>
  <c r="Q42" s="1"/>
  <c r="R42"/>
  <c r="I38"/>
  <c r="J38"/>
  <c r="M38" s="1"/>
  <c r="L38"/>
  <c r="N38"/>
  <c r="O38"/>
  <c r="P38"/>
  <c r="Q38" s="1"/>
  <c r="R38"/>
  <c r="I2"/>
  <c r="J2"/>
  <c r="M2" s="1"/>
  <c r="K2"/>
  <c r="L2"/>
  <c r="N2"/>
  <c r="O2"/>
  <c r="P2"/>
  <c r="Q2" s="1"/>
  <c r="R2"/>
  <c r="I7"/>
  <c r="J7"/>
  <c r="K7" s="1"/>
  <c r="L7"/>
  <c r="N7"/>
  <c r="O7"/>
  <c r="P7"/>
  <c r="Q7" s="1"/>
  <c r="R7"/>
  <c r="I41"/>
  <c r="J41"/>
  <c r="M41" s="1"/>
  <c r="L41"/>
  <c r="N41"/>
  <c r="O41"/>
  <c r="P41"/>
  <c r="Q41" s="1"/>
  <c r="R41"/>
  <c r="I25"/>
  <c r="J25"/>
  <c r="M25" s="1"/>
  <c r="L25"/>
  <c r="N25"/>
  <c r="O25"/>
  <c r="P25"/>
  <c r="Q25" s="1"/>
  <c r="R25"/>
  <c r="I24"/>
  <c r="J24"/>
  <c r="K24" s="1"/>
  <c r="L24"/>
  <c r="N24"/>
  <c r="O24"/>
  <c r="P24"/>
  <c r="Q24" s="1"/>
  <c r="R24"/>
  <c r="I3"/>
  <c r="J3"/>
  <c r="K3" s="1"/>
  <c r="L3"/>
  <c r="N3"/>
  <c r="O3"/>
  <c r="P3"/>
  <c r="Q3" s="1"/>
  <c r="R3"/>
  <c r="I51"/>
  <c r="J51"/>
  <c r="M51" s="1"/>
  <c r="L51"/>
  <c r="N51"/>
  <c r="O51"/>
  <c r="P51"/>
  <c r="Q51" s="1"/>
  <c r="R51"/>
  <c r="I6"/>
  <c r="J6"/>
  <c r="K6" s="1"/>
  <c r="L6"/>
  <c r="N6"/>
  <c r="O6"/>
  <c r="P6"/>
  <c r="Q6" s="1"/>
  <c r="R6"/>
  <c r="I53"/>
  <c r="J53"/>
  <c r="M53" s="1"/>
  <c r="K53"/>
  <c r="L53"/>
  <c r="N53"/>
  <c r="O53"/>
  <c r="P53"/>
  <c r="Q53" s="1"/>
  <c r="R53"/>
  <c r="I49"/>
  <c r="J49"/>
  <c r="K49" s="1"/>
  <c r="L49"/>
  <c r="N49"/>
  <c r="O49"/>
  <c r="P49"/>
  <c r="Q49" s="1"/>
  <c r="R49"/>
  <c r="I23"/>
  <c r="J23"/>
  <c r="M23" s="1"/>
  <c r="L23"/>
  <c r="N23"/>
  <c r="O23"/>
  <c r="P23"/>
  <c r="Q23" s="1"/>
  <c r="R23"/>
  <c r="I32"/>
  <c r="J32"/>
  <c r="M32" s="1"/>
  <c r="L32"/>
  <c r="N32"/>
  <c r="O32"/>
  <c r="P32"/>
  <c r="Q32" s="1"/>
  <c r="R32"/>
  <c r="I43"/>
  <c r="J43"/>
  <c r="K43" s="1"/>
  <c r="L43"/>
  <c r="N43"/>
  <c r="O43"/>
  <c r="P43"/>
  <c r="Q43" s="1"/>
  <c r="R43"/>
  <c r="I15"/>
  <c r="J15"/>
  <c r="K15" s="1"/>
  <c r="L15"/>
  <c r="N15"/>
  <c r="O15"/>
  <c r="P15"/>
  <c r="Q15" s="1"/>
  <c r="R15"/>
  <c r="I27"/>
  <c r="J27"/>
  <c r="K27" s="1"/>
  <c r="L27"/>
  <c r="N27"/>
  <c r="O27"/>
  <c r="P27"/>
  <c r="Q27" s="1"/>
  <c r="R27"/>
  <c r="I55"/>
  <c r="J55"/>
  <c r="M55" s="1"/>
  <c r="L55"/>
  <c r="N55"/>
  <c r="O55"/>
  <c r="P55"/>
  <c r="Q55" s="1"/>
  <c r="R55"/>
  <c r="I66"/>
  <c r="J66"/>
  <c r="K66" s="1"/>
  <c r="L66"/>
  <c r="N66"/>
  <c r="O66"/>
  <c r="P66"/>
  <c r="Q66" s="1"/>
  <c r="R66"/>
  <c r="I12"/>
  <c r="J12"/>
  <c r="K12" s="1"/>
  <c r="L12"/>
  <c r="N12"/>
  <c r="O12"/>
  <c r="P12"/>
  <c r="Q12" s="1"/>
  <c r="R12"/>
  <c r="I65"/>
  <c r="J65"/>
  <c r="K65" s="1"/>
  <c r="L65"/>
  <c r="N65"/>
  <c r="O65"/>
  <c r="P65"/>
  <c r="Q65" s="1"/>
  <c r="R65"/>
  <c r="I48"/>
  <c r="J48"/>
  <c r="M48" s="1"/>
  <c r="L48"/>
  <c r="N48"/>
  <c r="O48"/>
  <c r="P48"/>
  <c r="Q48" s="1"/>
  <c r="R48"/>
  <c r="I56"/>
  <c r="J56"/>
  <c r="K56" s="1"/>
  <c r="L56"/>
  <c r="N56"/>
  <c r="O56"/>
  <c r="P56"/>
  <c r="Q56" s="1"/>
  <c r="R56"/>
  <c r="I36"/>
  <c r="J36"/>
  <c r="K36" s="1"/>
  <c r="L36"/>
  <c r="N36"/>
  <c r="O36"/>
  <c r="P36"/>
  <c r="Q36" s="1"/>
  <c r="R36"/>
  <c r="I33"/>
  <c r="J33"/>
  <c r="K33" s="1"/>
  <c r="L33"/>
  <c r="N33"/>
  <c r="O33"/>
  <c r="P33"/>
  <c r="Q33" s="1"/>
  <c r="R33"/>
  <c r="I69"/>
  <c r="J69"/>
  <c r="M69" s="1"/>
  <c r="L69"/>
  <c r="N69"/>
  <c r="O69"/>
  <c r="P69"/>
  <c r="Q69" s="1"/>
  <c r="R69"/>
  <c r="I22"/>
  <c r="J22"/>
  <c r="M22" s="1"/>
  <c r="L22"/>
  <c r="N22"/>
  <c r="O22"/>
  <c r="P22"/>
  <c r="Q22" s="1"/>
  <c r="R22"/>
  <c r="I4"/>
  <c r="J4"/>
  <c r="K4" s="1"/>
  <c r="L4"/>
  <c r="N4"/>
  <c r="O4"/>
  <c r="P4"/>
  <c r="Q4" s="1"/>
  <c r="R4"/>
  <c r="I5"/>
  <c r="J5"/>
  <c r="M5" s="1"/>
  <c r="L5"/>
  <c r="N5"/>
  <c r="O5"/>
  <c r="P5"/>
  <c r="Q5" s="1"/>
  <c r="R5"/>
  <c r="I59"/>
  <c r="J59"/>
  <c r="M59" s="1"/>
  <c r="L59"/>
  <c r="N59"/>
  <c r="O59"/>
  <c r="P59"/>
  <c r="Q59" s="1"/>
  <c r="R59"/>
  <c r="I50"/>
  <c r="J50"/>
  <c r="M50" s="1"/>
  <c r="L50"/>
  <c r="N50"/>
  <c r="O50"/>
  <c r="P50"/>
  <c r="Q50" s="1"/>
  <c r="R50"/>
  <c r="I29"/>
  <c r="J29"/>
  <c r="K29" s="1"/>
  <c r="L29"/>
  <c r="N29"/>
  <c r="O29"/>
  <c r="P29"/>
  <c r="Q29" s="1"/>
  <c r="R29"/>
  <c r="I20"/>
  <c r="J20"/>
  <c r="K20" s="1"/>
  <c r="L20"/>
  <c r="N20"/>
  <c r="O20"/>
  <c r="P20"/>
  <c r="Q20" s="1"/>
  <c r="R20"/>
  <c r="I19"/>
  <c r="J19"/>
  <c r="K19" s="1"/>
  <c r="L19"/>
  <c r="N19"/>
  <c r="O19"/>
  <c r="P19"/>
  <c r="Q19" s="1"/>
  <c r="R19"/>
  <c r="I40"/>
  <c r="J40"/>
  <c r="K40" s="1"/>
  <c r="L40"/>
  <c r="N40"/>
  <c r="O40"/>
  <c r="P40"/>
  <c r="Q40" s="1"/>
  <c r="R40"/>
  <c r="I60"/>
  <c r="J60"/>
  <c r="K60" s="1"/>
  <c r="L60"/>
  <c r="N60"/>
  <c r="O60"/>
  <c r="P60"/>
  <c r="Q60" s="1"/>
  <c r="R60"/>
  <c r="I63"/>
  <c r="J63"/>
  <c r="M63" s="1"/>
  <c r="L63"/>
  <c r="N63"/>
  <c r="O63"/>
  <c r="P63"/>
  <c r="Q63" s="1"/>
  <c r="R63"/>
  <c r="I17"/>
  <c r="J17"/>
  <c r="M17" s="1"/>
  <c r="L17"/>
  <c r="N17"/>
  <c r="O17"/>
  <c r="P17"/>
  <c r="Q17" s="1"/>
  <c r="R17"/>
  <c r="I11"/>
  <c r="J11"/>
  <c r="M11" s="1"/>
  <c r="L11"/>
  <c r="N11"/>
  <c r="O11"/>
  <c r="P11"/>
  <c r="Q11" s="1"/>
  <c r="R11"/>
  <c r="I28"/>
  <c r="J28"/>
  <c r="K28" s="1"/>
  <c r="L28"/>
  <c r="N28"/>
  <c r="O28"/>
  <c r="P28"/>
  <c r="Q28" s="1"/>
  <c r="R28"/>
  <c r="I9"/>
  <c r="J9"/>
  <c r="K9" s="1"/>
  <c r="L9"/>
  <c r="N9"/>
  <c r="O9"/>
  <c r="P9"/>
  <c r="Q9" s="1"/>
  <c r="R9"/>
  <c r="I39"/>
  <c r="J39"/>
  <c r="M39" s="1"/>
  <c r="L39"/>
  <c r="N39"/>
  <c r="O39"/>
  <c r="P39"/>
  <c r="Q39" s="1"/>
  <c r="R39"/>
  <c r="I34"/>
  <c r="J34"/>
  <c r="M34" s="1"/>
  <c r="L34"/>
  <c r="N34"/>
  <c r="O34"/>
  <c r="P34"/>
  <c r="Q34" s="1"/>
  <c r="R34"/>
  <c r="I10"/>
  <c r="J10"/>
  <c r="K10" s="1"/>
  <c r="L10"/>
  <c r="N10"/>
  <c r="O10"/>
  <c r="P10"/>
  <c r="Q10" s="1"/>
  <c r="R10"/>
  <c r="I21"/>
  <c r="J21"/>
  <c r="M21" s="1"/>
  <c r="L21"/>
  <c r="N21"/>
  <c r="O21"/>
  <c r="P21"/>
  <c r="Q21" s="1"/>
  <c r="R21"/>
  <c r="I26"/>
  <c r="J26"/>
  <c r="M26" s="1"/>
  <c r="L26"/>
  <c r="N26"/>
  <c r="O26"/>
  <c r="P26"/>
  <c r="Q26" s="1"/>
  <c r="R26"/>
  <c r="I30"/>
  <c r="J30"/>
  <c r="K30" s="1"/>
  <c r="L30"/>
  <c r="N30"/>
  <c r="O30"/>
  <c r="P30"/>
  <c r="Q30" s="1"/>
  <c r="R30"/>
  <c r="I16"/>
  <c r="J16"/>
  <c r="K16" s="1"/>
  <c r="L16"/>
  <c r="N16"/>
  <c r="O16"/>
  <c r="P16"/>
  <c r="Q16" s="1"/>
  <c r="R16"/>
  <c r="I61"/>
  <c r="J61"/>
  <c r="K61" s="1"/>
  <c r="L61"/>
  <c r="N61"/>
  <c r="O61"/>
  <c r="P61"/>
  <c r="Q61" s="1"/>
  <c r="R61"/>
  <c r="I37"/>
  <c r="J37"/>
  <c r="K37" s="1"/>
  <c r="L37"/>
  <c r="N37"/>
  <c r="O37"/>
  <c r="P37"/>
  <c r="Q37" s="1"/>
  <c r="R37"/>
  <c r="I64"/>
  <c r="J64"/>
  <c r="K64" s="1"/>
  <c r="L64"/>
  <c r="N64"/>
  <c r="O64"/>
  <c r="P64"/>
  <c r="Q64" s="1"/>
  <c r="R64"/>
  <c r="I18"/>
  <c r="J18"/>
  <c r="K18" s="1"/>
  <c r="L18"/>
  <c r="N18"/>
  <c r="O18"/>
  <c r="P18"/>
  <c r="Q18" s="1"/>
  <c r="R18"/>
  <c r="I13"/>
  <c r="J13"/>
  <c r="M13" s="1"/>
  <c r="K13"/>
  <c r="L13"/>
  <c r="N13"/>
  <c r="O13"/>
  <c r="P13"/>
  <c r="Q13" s="1"/>
  <c r="R13"/>
  <c r="I47"/>
  <c r="J47"/>
  <c r="M47" s="1"/>
  <c r="L47"/>
  <c r="N47"/>
  <c r="O47"/>
  <c r="P47"/>
  <c r="Q47" s="1"/>
  <c r="R47"/>
  <c r="I46"/>
  <c r="J46"/>
  <c r="M46" s="1"/>
  <c r="L46"/>
  <c r="N46"/>
  <c r="O46"/>
  <c r="P46"/>
  <c r="Q46" s="1"/>
  <c r="R46"/>
  <c r="I44"/>
  <c r="J44"/>
  <c r="K44" s="1"/>
  <c r="L44"/>
  <c r="N44"/>
  <c r="O44"/>
  <c r="P44"/>
  <c r="Q44" s="1"/>
  <c r="R44"/>
  <c r="I45"/>
  <c r="J45"/>
  <c r="K45" s="1"/>
  <c r="L45"/>
  <c r="N45"/>
  <c r="O45"/>
  <c r="P45"/>
  <c r="Q45" s="1"/>
  <c r="R45"/>
  <c r="I52"/>
  <c r="J52"/>
  <c r="M52" s="1"/>
  <c r="L52"/>
  <c r="N52"/>
  <c r="O52"/>
  <c r="P52"/>
  <c r="Q52" s="1"/>
  <c r="R52"/>
  <c r="I31"/>
  <c r="J31"/>
  <c r="K31" s="1"/>
  <c r="L31"/>
  <c r="N31"/>
  <c r="O31"/>
  <c r="P31"/>
  <c r="Q31" s="1"/>
  <c r="R31"/>
  <c r="I57"/>
  <c r="J57"/>
  <c r="K57" s="1"/>
  <c r="L57"/>
  <c r="N57"/>
  <c r="O57"/>
  <c r="P57"/>
  <c r="Q57" s="1"/>
  <c r="R57"/>
  <c r="I35"/>
  <c r="J35"/>
  <c r="M35" s="1"/>
  <c r="L35"/>
  <c r="N35"/>
  <c r="O35"/>
  <c r="P35"/>
  <c r="Q35" s="1"/>
  <c r="R35"/>
  <c r="I8"/>
  <c r="J8"/>
  <c r="K8" s="1"/>
  <c r="L8"/>
  <c r="N8"/>
  <c r="O8"/>
  <c r="P8"/>
  <c r="Q8" s="1"/>
  <c r="R8"/>
  <c r="I58"/>
  <c r="J58"/>
  <c r="M58" s="1"/>
  <c r="L58"/>
  <c r="N58"/>
  <c r="O58"/>
  <c r="P58"/>
  <c r="Q58" s="1"/>
  <c r="R58"/>
  <c r="I54"/>
  <c r="J54"/>
  <c r="K54" s="1"/>
  <c r="L54"/>
  <c r="N54"/>
  <c r="O54"/>
  <c r="P54"/>
  <c r="Q54" s="1"/>
  <c r="R54"/>
  <c r="I68"/>
  <c r="J68"/>
  <c r="M68" s="1"/>
  <c r="L68"/>
  <c r="N68"/>
  <c r="O68"/>
  <c r="P68"/>
  <c r="Q68" s="1"/>
  <c r="R68"/>
  <c r="I14"/>
  <c r="J14"/>
  <c r="M14" s="1"/>
  <c r="L14"/>
  <c r="N14"/>
  <c r="O14"/>
  <c r="P14"/>
  <c r="Q14" s="1"/>
  <c r="R14"/>
  <c r="R67"/>
  <c r="P67"/>
  <c r="Q67" s="1"/>
  <c r="O67"/>
  <c r="N67"/>
  <c r="F62"/>
  <c r="S62" s="1"/>
  <c r="F42"/>
  <c r="S42" s="1"/>
  <c r="F38"/>
  <c r="S38" s="1"/>
  <c r="F2"/>
  <c r="S2" s="1"/>
  <c r="F7"/>
  <c r="S7" s="1"/>
  <c r="F41"/>
  <c r="S41" s="1"/>
  <c r="F25"/>
  <c r="S25" s="1"/>
  <c r="F24"/>
  <c r="S24" s="1"/>
  <c r="F3"/>
  <c r="S3" s="1"/>
  <c r="F51"/>
  <c r="S51" s="1"/>
  <c r="F6"/>
  <c r="S6" s="1"/>
  <c r="F53"/>
  <c r="S53" s="1"/>
  <c r="F49"/>
  <c r="S49" s="1"/>
  <c r="F23"/>
  <c r="S23" s="1"/>
  <c r="F32"/>
  <c r="S32" s="1"/>
  <c r="F43"/>
  <c r="S43" s="1"/>
  <c r="F15"/>
  <c r="S15" s="1"/>
  <c r="F27"/>
  <c r="S27" s="1"/>
  <c r="F55"/>
  <c r="S55" s="1"/>
  <c r="F66"/>
  <c r="S66" s="1"/>
  <c r="F12"/>
  <c r="S12" s="1"/>
  <c r="F65"/>
  <c r="S65" s="1"/>
  <c r="F48"/>
  <c r="S48" s="1"/>
  <c r="F56"/>
  <c r="S56" s="1"/>
  <c r="F36"/>
  <c r="S36" s="1"/>
  <c r="F33"/>
  <c r="S33" s="1"/>
  <c r="F69"/>
  <c r="S69" s="1"/>
  <c r="F22"/>
  <c r="S22" s="1"/>
  <c r="F4"/>
  <c r="S4" s="1"/>
  <c r="F5"/>
  <c r="S5" s="1"/>
  <c r="F59"/>
  <c r="S59" s="1"/>
  <c r="F50"/>
  <c r="S50" s="1"/>
  <c r="F29"/>
  <c r="S29" s="1"/>
  <c r="F20"/>
  <c r="S20" s="1"/>
  <c r="F19"/>
  <c r="S19" s="1"/>
  <c r="F40"/>
  <c r="S40" s="1"/>
  <c r="F60"/>
  <c r="S60" s="1"/>
  <c r="F63"/>
  <c r="S63" s="1"/>
  <c r="F17"/>
  <c r="S17" s="1"/>
  <c r="F11"/>
  <c r="S11" s="1"/>
  <c r="F28"/>
  <c r="S28" s="1"/>
  <c r="F9"/>
  <c r="S9" s="1"/>
  <c r="F39"/>
  <c r="S39" s="1"/>
  <c r="F34"/>
  <c r="S34" s="1"/>
  <c r="F10"/>
  <c r="S10" s="1"/>
  <c r="F21"/>
  <c r="S21" s="1"/>
  <c r="F26"/>
  <c r="S26" s="1"/>
  <c r="F30"/>
  <c r="S30" s="1"/>
  <c r="F16"/>
  <c r="S16" s="1"/>
  <c r="F61"/>
  <c r="S61" s="1"/>
  <c r="F37"/>
  <c r="S37" s="1"/>
  <c r="F64"/>
  <c r="S64" s="1"/>
  <c r="F18"/>
  <c r="S18" s="1"/>
  <c r="F13"/>
  <c r="S13" s="1"/>
  <c r="F47"/>
  <c r="S47" s="1"/>
  <c r="F46"/>
  <c r="S46" s="1"/>
  <c r="F44"/>
  <c r="S44" s="1"/>
  <c r="F45"/>
  <c r="S45" s="1"/>
  <c r="F52"/>
  <c r="S52" s="1"/>
  <c r="F31"/>
  <c r="S31" s="1"/>
  <c r="F57"/>
  <c r="S57" s="1"/>
  <c r="F35"/>
  <c r="S35" s="1"/>
  <c r="F8"/>
  <c r="S8" s="1"/>
  <c r="F58"/>
  <c r="S58" s="1"/>
  <c r="F54"/>
  <c r="S54" s="1"/>
  <c r="F68"/>
  <c r="S68" s="1"/>
  <c r="F14"/>
  <c r="S14" s="1"/>
  <c r="L67"/>
  <c r="J67"/>
  <c r="K67" s="1"/>
  <c r="I67"/>
  <c r="F67"/>
  <c r="S67" s="1"/>
  <c r="I56" i="17"/>
  <c r="J56"/>
  <c r="K56" s="1"/>
  <c r="L56"/>
  <c r="N56"/>
  <c r="O56"/>
  <c r="P56"/>
  <c r="Q56" s="1"/>
  <c r="R56"/>
  <c r="I45"/>
  <c r="J45"/>
  <c r="M45" s="1"/>
  <c r="L45"/>
  <c r="N45"/>
  <c r="O45"/>
  <c r="P45"/>
  <c r="Q45" s="1"/>
  <c r="R45"/>
  <c r="I50"/>
  <c r="J50"/>
  <c r="K50" s="1"/>
  <c r="L50"/>
  <c r="N50"/>
  <c r="O50"/>
  <c r="P50"/>
  <c r="Q50" s="1"/>
  <c r="R50"/>
  <c r="I5"/>
  <c r="J5"/>
  <c r="M5" s="1"/>
  <c r="L5"/>
  <c r="N5"/>
  <c r="O5"/>
  <c r="P5"/>
  <c r="Q5" s="1"/>
  <c r="R5"/>
  <c r="I18"/>
  <c r="J18"/>
  <c r="K18" s="1"/>
  <c r="L18"/>
  <c r="N18"/>
  <c r="O18"/>
  <c r="P18"/>
  <c r="Q18" s="1"/>
  <c r="R18"/>
  <c r="I30"/>
  <c r="J30"/>
  <c r="M30" s="1"/>
  <c r="L30"/>
  <c r="N30"/>
  <c r="O30"/>
  <c r="P30"/>
  <c r="Q30" s="1"/>
  <c r="R30"/>
  <c r="I14"/>
  <c r="J14"/>
  <c r="K14" s="1"/>
  <c r="L14"/>
  <c r="N14"/>
  <c r="O14"/>
  <c r="P14"/>
  <c r="Q14" s="1"/>
  <c r="R14"/>
  <c r="I29"/>
  <c r="J29"/>
  <c r="M29" s="1"/>
  <c r="L29"/>
  <c r="N29"/>
  <c r="O29"/>
  <c r="P29"/>
  <c r="Q29" s="1"/>
  <c r="R29"/>
  <c r="I55"/>
  <c r="J55"/>
  <c r="K55" s="1"/>
  <c r="L55"/>
  <c r="N55"/>
  <c r="O55"/>
  <c r="P55"/>
  <c r="Q55" s="1"/>
  <c r="R55"/>
  <c r="I2"/>
  <c r="J2"/>
  <c r="M2" s="1"/>
  <c r="L2"/>
  <c r="N2"/>
  <c r="O2"/>
  <c r="P2"/>
  <c r="Q2" s="1"/>
  <c r="R2"/>
  <c r="I58"/>
  <c r="J58"/>
  <c r="K58" s="1"/>
  <c r="L58"/>
  <c r="N58"/>
  <c r="O58"/>
  <c r="P58"/>
  <c r="Q58" s="1"/>
  <c r="R58"/>
  <c r="I57"/>
  <c r="J57"/>
  <c r="M57" s="1"/>
  <c r="L57"/>
  <c r="N57"/>
  <c r="O57"/>
  <c r="P57"/>
  <c r="Q57" s="1"/>
  <c r="R57"/>
  <c r="I21"/>
  <c r="J21"/>
  <c r="K21" s="1"/>
  <c r="L21"/>
  <c r="N21"/>
  <c r="O21"/>
  <c r="P21"/>
  <c r="Q21" s="1"/>
  <c r="R21"/>
  <c r="I48"/>
  <c r="J48"/>
  <c r="M48" s="1"/>
  <c r="L48"/>
  <c r="N48"/>
  <c r="O48"/>
  <c r="P48"/>
  <c r="Q48" s="1"/>
  <c r="R48"/>
  <c r="I49"/>
  <c r="J49"/>
  <c r="K49" s="1"/>
  <c r="L49"/>
  <c r="N49"/>
  <c r="O49"/>
  <c r="P49"/>
  <c r="Q49" s="1"/>
  <c r="R49"/>
  <c r="I16"/>
  <c r="J16"/>
  <c r="M16" s="1"/>
  <c r="L16"/>
  <c r="N16"/>
  <c r="O16"/>
  <c r="P16"/>
  <c r="Q16" s="1"/>
  <c r="R16"/>
  <c r="I9"/>
  <c r="J9"/>
  <c r="K9" s="1"/>
  <c r="L9"/>
  <c r="N9"/>
  <c r="O9"/>
  <c r="P9"/>
  <c r="Q9" s="1"/>
  <c r="R9"/>
  <c r="I51"/>
  <c r="J51"/>
  <c r="M51" s="1"/>
  <c r="L51"/>
  <c r="N51"/>
  <c r="O51"/>
  <c r="P51"/>
  <c r="Q51" s="1"/>
  <c r="R51"/>
  <c r="I66"/>
  <c r="J66"/>
  <c r="K66" s="1"/>
  <c r="L66"/>
  <c r="N66"/>
  <c r="O66"/>
  <c r="P66"/>
  <c r="Q66" s="1"/>
  <c r="R66"/>
  <c r="I8"/>
  <c r="J8"/>
  <c r="M8" s="1"/>
  <c r="L8"/>
  <c r="N8"/>
  <c r="O8"/>
  <c r="P8"/>
  <c r="Q8" s="1"/>
  <c r="R8"/>
  <c r="I65"/>
  <c r="J65"/>
  <c r="K65" s="1"/>
  <c r="L65"/>
  <c r="N65"/>
  <c r="O65"/>
  <c r="P65"/>
  <c r="Q65" s="1"/>
  <c r="R65"/>
  <c r="I47"/>
  <c r="J47"/>
  <c r="M47" s="1"/>
  <c r="L47"/>
  <c r="N47"/>
  <c r="O47"/>
  <c r="P47"/>
  <c r="Q47" s="1"/>
  <c r="R47"/>
  <c r="I59"/>
  <c r="J59"/>
  <c r="K59" s="1"/>
  <c r="L59"/>
  <c r="N59"/>
  <c r="O59"/>
  <c r="P59"/>
  <c r="Q59" s="1"/>
  <c r="R59"/>
  <c r="I40"/>
  <c r="J40"/>
  <c r="M40" s="1"/>
  <c r="L40"/>
  <c r="N40"/>
  <c r="O40"/>
  <c r="P40"/>
  <c r="Q40" s="1"/>
  <c r="R40"/>
  <c r="I11"/>
  <c r="J11"/>
  <c r="K11" s="1"/>
  <c r="L11"/>
  <c r="N11"/>
  <c r="O11"/>
  <c r="P11"/>
  <c r="Q11" s="1"/>
  <c r="R11"/>
  <c r="I68"/>
  <c r="J68"/>
  <c r="M68" s="1"/>
  <c r="L68"/>
  <c r="N68"/>
  <c r="O68"/>
  <c r="P68"/>
  <c r="Q68" s="1"/>
  <c r="R68"/>
  <c r="I23"/>
  <c r="J23"/>
  <c r="K23" s="1"/>
  <c r="L23"/>
  <c r="N23"/>
  <c r="O23"/>
  <c r="P23"/>
  <c r="Q23" s="1"/>
  <c r="R23"/>
  <c r="I3"/>
  <c r="J3"/>
  <c r="M3" s="1"/>
  <c r="L3"/>
  <c r="N3"/>
  <c r="O3"/>
  <c r="P3"/>
  <c r="Q3" s="1"/>
  <c r="R3"/>
  <c r="I4"/>
  <c r="J4"/>
  <c r="K4" s="1"/>
  <c r="L4"/>
  <c r="N4"/>
  <c r="O4"/>
  <c r="P4"/>
  <c r="Q4" s="1"/>
  <c r="R4"/>
  <c r="I54"/>
  <c r="J54"/>
  <c r="M54" s="1"/>
  <c r="L54"/>
  <c r="N54"/>
  <c r="O54"/>
  <c r="P54"/>
  <c r="Q54" s="1"/>
  <c r="R54"/>
  <c r="I39"/>
  <c r="J39"/>
  <c r="K39" s="1"/>
  <c r="L39"/>
  <c r="N39"/>
  <c r="O39"/>
  <c r="P39"/>
  <c r="Q39" s="1"/>
  <c r="R39"/>
  <c r="I25"/>
  <c r="J25"/>
  <c r="M25" s="1"/>
  <c r="L25"/>
  <c r="N25"/>
  <c r="O25"/>
  <c r="P25"/>
  <c r="Q25" s="1"/>
  <c r="R25"/>
  <c r="I19"/>
  <c r="J19"/>
  <c r="K19" s="1"/>
  <c r="L19"/>
  <c r="N19"/>
  <c r="O19"/>
  <c r="P19"/>
  <c r="Q19" s="1"/>
  <c r="R19"/>
  <c r="I20"/>
  <c r="J20"/>
  <c r="M20" s="1"/>
  <c r="L20"/>
  <c r="N20"/>
  <c r="O20"/>
  <c r="P20"/>
  <c r="Q20" s="1"/>
  <c r="R20"/>
  <c r="I42"/>
  <c r="J42"/>
  <c r="K42" s="1"/>
  <c r="L42"/>
  <c r="N42"/>
  <c r="O42"/>
  <c r="P42"/>
  <c r="Q42" s="1"/>
  <c r="R42"/>
  <c r="I63"/>
  <c r="J63"/>
  <c r="M63" s="1"/>
  <c r="L63"/>
  <c r="N63"/>
  <c r="O63"/>
  <c r="P63"/>
  <c r="Q63" s="1"/>
  <c r="R63"/>
  <c r="I62"/>
  <c r="J62"/>
  <c r="K62" s="1"/>
  <c r="L62"/>
  <c r="N62"/>
  <c r="O62"/>
  <c r="P62"/>
  <c r="Q62" s="1"/>
  <c r="R62"/>
  <c r="I15"/>
  <c r="J15"/>
  <c r="M15" s="1"/>
  <c r="L15"/>
  <c r="N15"/>
  <c r="O15"/>
  <c r="P15"/>
  <c r="Q15" s="1"/>
  <c r="R15"/>
  <c r="I7"/>
  <c r="J7"/>
  <c r="K7" s="1"/>
  <c r="L7"/>
  <c r="N7"/>
  <c r="O7"/>
  <c r="P7"/>
  <c r="Q7" s="1"/>
  <c r="R7"/>
  <c r="I36"/>
  <c r="J36"/>
  <c r="M36" s="1"/>
  <c r="L36"/>
  <c r="N36"/>
  <c r="O36"/>
  <c r="P36"/>
  <c r="Q36" s="1"/>
  <c r="R36"/>
  <c r="I17"/>
  <c r="J17"/>
  <c r="K17" s="1"/>
  <c r="L17"/>
  <c r="N17"/>
  <c r="O17"/>
  <c r="P17"/>
  <c r="Q17" s="1"/>
  <c r="R17"/>
  <c r="I31"/>
  <c r="J31"/>
  <c r="M31" s="1"/>
  <c r="L31"/>
  <c r="N31"/>
  <c r="O31"/>
  <c r="P31"/>
  <c r="Q31" s="1"/>
  <c r="R31"/>
  <c r="I27"/>
  <c r="J27"/>
  <c r="K27" s="1"/>
  <c r="L27"/>
  <c r="N27"/>
  <c r="O27"/>
  <c r="P27"/>
  <c r="Q27" s="1"/>
  <c r="R27"/>
  <c r="I12"/>
  <c r="J12"/>
  <c r="M12" s="1"/>
  <c r="L12"/>
  <c r="N12"/>
  <c r="O12"/>
  <c r="P12"/>
  <c r="Q12" s="1"/>
  <c r="R12"/>
  <c r="I10"/>
  <c r="J10"/>
  <c r="K10" s="1"/>
  <c r="L10"/>
  <c r="N10"/>
  <c r="O10"/>
  <c r="P10"/>
  <c r="Q10" s="1"/>
  <c r="R10"/>
  <c r="I26"/>
  <c r="J26"/>
  <c r="M26" s="1"/>
  <c r="L26"/>
  <c r="N26"/>
  <c r="O26"/>
  <c r="P26"/>
  <c r="Q26" s="1"/>
  <c r="R26"/>
  <c r="I35"/>
  <c r="J35"/>
  <c r="K35" s="1"/>
  <c r="L35"/>
  <c r="N35"/>
  <c r="O35"/>
  <c r="P35"/>
  <c r="Q35" s="1"/>
  <c r="R35"/>
  <c r="I28"/>
  <c r="J28"/>
  <c r="M28" s="1"/>
  <c r="L28"/>
  <c r="N28"/>
  <c r="O28"/>
  <c r="P28"/>
  <c r="Q28" s="1"/>
  <c r="R28"/>
  <c r="I46"/>
  <c r="J46"/>
  <c r="K46" s="1"/>
  <c r="L46"/>
  <c r="N46"/>
  <c r="O46"/>
  <c r="P46"/>
  <c r="Q46" s="1"/>
  <c r="R46"/>
  <c r="I38"/>
  <c r="J38"/>
  <c r="M38" s="1"/>
  <c r="L38"/>
  <c r="N38"/>
  <c r="O38"/>
  <c r="P38"/>
  <c r="Q38" s="1"/>
  <c r="R38"/>
  <c r="I64"/>
  <c r="J64"/>
  <c r="K64" s="1"/>
  <c r="L64"/>
  <c r="N64"/>
  <c r="O64"/>
  <c r="P64"/>
  <c r="Q64" s="1"/>
  <c r="R64"/>
  <c r="I24"/>
  <c r="J24"/>
  <c r="M24" s="1"/>
  <c r="L24"/>
  <c r="N24"/>
  <c r="O24"/>
  <c r="P24"/>
  <c r="Q24" s="1"/>
  <c r="R24"/>
  <c r="I13"/>
  <c r="J13"/>
  <c r="K13" s="1"/>
  <c r="L13"/>
  <c r="N13"/>
  <c r="O13"/>
  <c r="P13"/>
  <c r="Q13" s="1"/>
  <c r="R13"/>
  <c r="I33"/>
  <c r="J33"/>
  <c r="M33" s="1"/>
  <c r="L33"/>
  <c r="N33"/>
  <c r="O33"/>
  <c r="P33"/>
  <c r="Q33" s="1"/>
  <c r="R33"/>
  <c r="I22"/>
  <c r="J22"/>
  <c r="K22" s="1"/>
  <c r="L22"/>
  <c r="N22"/>
  <c r="O22"/>
  <c r="P22"/>
  <c r="Q22" s="1"/>
  <c r="R22"/>
  <c r="I43"/>
  <c r="J43"/>
  <c r="M43" s="1"/>
  <c r="L43"/>
  <c r="N43"/>
  <c r="O43"/>
  <c r="P43"/>
  <c r="Q43" s="1"/>
  <c r="R43"/>
  <c r="I41"/>
  <c r="J41"/>
  <c r="K41" s="1"/>
  <c r="L41"/>
  <c r="N41"/>
  <c r="O41"/>
  <c r="P41"/>
  <c r="Q41" s="1"/>
  <c r="R41"/>
  <c r="I60"/>
  <c r="J60"/>
  <c r="M60" s="1"/>
  <c r="L60"/>
  <c r="N60"/>
  <c r="O60"/>
  <c r="P60"/>
  <c r="Q60" s="1"/>
  <c r="R60"/>
  <c r="I32"/>
  <c r="J32"/>
  <c r="K32" s="1"/>
  <c r="L32"/>
  <c r="N32"/>
  <c r="O32"/>
  <c r="P32"/>
  <c r="Q32" s="1"/>
  <c r="R32"/>
  <c r="I53"/>
  <c r="J53"/>
  <c r="M53" s="1"/>
  <c r="L53"/>
  <c r="N53"/>
  <c r="O53"/>
  <c r="P53"/>
  <c r="Q53" s="1"/>
  <c r="R53"/>
  <c r="I44"/>
  <c r="J44"/>
  <c r="K44" s="1"/>
  <c r="L44"/>
  <c r="N44"/>
  <c r="O44"/>
  <c r="P44"/>
  <c r="Q44" s="1"/>
  <c r="R44"/>
  <c r="I6"/>
  <c r="J6"/>
  <c r="M6" s="1"/>
  <c r="L6"/>
  <c r="N6"/>
  <c r="O6"/>
  <c r="P6"/>
  <c r="Q6" s="1"/>
  <c r="R6"/>
  <c r="I37"/>
  <c r="J37"/>
  <c r="K37" s="1"/>
  <c r="L37"/>
  <c r="N37"/>
  <c r="O37"/>
  <c r="P37"/>
  <c r="Q37" s="1"/>
  <c r="R37"/>
  <c r="I52"/>
  <c r="J52"/>
  <c r="M52" s="1"/>
  <c r="L52"/>
  <c r="N52"/>
  <c r="O52"/>
  <c r="P52"/>
  <c r="Q52" s="1"/>
  <c r="R52"/>
  <c r="I67"/>
  <c r="J67"/>
  <c r="K67" s="1"/>
  <c r="L67"/>
  <c r="N67"/>
  <c r="O67"/>
  <c r="P67"/>
  <c r="Q67" s="1"/>
  <c r="R67"/>
  <c r="I34"/>
  <c r="J34"/>
  <c r="M34" s="1"/>
  <c r="L34"/>
  <c r="N34"/>
  <c r="O34"/>
  <c r="P34"/>
  <c r="Q34" s="1"/>
  <c r="R34"/>
  <c r="R61"/>
  <c r="P61"/>
  <c r="Q61" s="1"/>
  <c r="O61"/>
  <c r="N61"/>
  <c r="F56"/>
  <c r="S56" s="1"/>
  <c r="F45"/>
  <c r="S45" s="1"/>
  <c r="F50"/>
  <c r="S50" s="1"/>
  <c r="F5"/>
  <c r="S5" s="1"/>
  <c r="F18"/>
  <c r="S18" s="1"/>
  <c r="F30"/>
  <c r="S30" s="1"/>
  <c r="F14"/>
  <c r="S14" s="1"/>
  <c r="F29"/>
  <c r="S29" s="1"/>
  <c r="F55"/>
  <c r="S55" s="1"/>
  <c r="F2"/>
  <c r="S2" s="1"/>
  <c r="F58"/>
  <c r="S58" s="1"/>
  <c r="F57"/>
  <c r="S57" s="1"/>
  <c r="F21"/>
  <c r="S21" s="1"/>
  <c r="F48"/>
  <c r="S48" s="1"/>
  <c r="F49"/>
  <c r="S49" s="1"/>
  <c r="F16"/>
  <c r="S16" s="1"/>
  <c r="F9"/>
  <c r="S9" s="1"/>
  <c r="F51"/>
  <c r="S51" s="1"/>
  <c r="F66"/>
  <c r="S66" s="1"/>
  <c r="F8"/>
  <c r="S8" s="1"/>
  <c r="F65"/>
  <c r="S65" s="1"/>
  <c r="F47"/>
  <c r="S47" s="1"/>
  <c r="F59"/>
  <c r="S59" s="1"/>
  <c r="F40"/>
  <c r="S40" s="1"/>
  <c r="F11"/>
  <c r="S11" s="1"/>
  <c r="F68"/>
  <c r="S68" s="1"/>
  <c r="F23"/>
  <c r="S23" s="1"/>
  <c r="F3"/>
  <c r="S3" s="1"/>
  <c r="F4"/>
  <c r="S4" s="1"/>
  <c r="F54"/>
  <c r="S54" s="1"/>
  <c r="F39"/>
  <c r="S39" s="1"/>
  <c r="F25"/>
  <c r="S25" s="1"/>
  <c r="F19"/>
  <c r="S19" s="1"/>
  <c r="F20"/>
  <c r="S20" s="1"/>
  <c r="F42"/>
  <c r="S42" s="1"/>
  <c r="F63"/>
  <c r="S63" s="1"/>
  <c r="F62"/>
  <c r="S62" s="1"/>
  <c r="F15"/>
  <c r="S15" s="1"/>
  <c r="F7"/>
  <c r="S7" s="1"/>
  <c r="F36"/>
  <c r="S36" s="1"/>
  <c r="F17"/>
  <c r="S17" s="1"/>
  <c r="F31"/>
  <c r="S31" s="1"/>
  <c r="F27"/>
  <c r="S27" s="1"/>
  <c r="F12"/>
  <c r="S12" s="1"/>
  <c r="F10"/>
  <c r="S10" s="1"/>
  <c r="F26"/>
  <c r="S26" s="1"/>
  <c r="F35"/>
  <c r="S35" s="1"/>
  <c r="F28"/>
  <c r="S28" s="1"/>
  <c r="F46"/>
  <c r="S46" s="1"/>
  <c r="F38"/>
  <c r="S38" s="1"/>
  <c r="F64"/>
  <c r="S64" s="1"/>
  <c r="F24"/>
  <c r="S24" s="1"/>
  <c r="F13"/>
  <c r="S13" s="1"/>
  <c r="F33"/>
  <c r="S33" s="1"/>
  <c r="F22"/>
  <c r="S22" s="1"/>
  <c r="F43"/>
  <c r="S43" s="1"/>
  <c r="F41"/>
  <c r="S41" s="1"/>
  <c r="F60"/>
  <c r="S60" s="1"/>
  <c r="F32"/>
  <c r="S32" s="1"/>
  <c r="F53"/>
  <c r="S53" s="1"/>
  <c r="F44"/>
  <c r="S44" s="1"/>
  <c r="F6"/>
  <c r="S6" s="1"/>
  <c r="F37"/>
  <c r="S37" s="1"/>
  <c r="F52"/>
  <c r="S52" s="1"/>
  <c r="F67"/>
  <c r="S67" s="1"/>
  <c r="F34"/>
  <c r="S34" s="1"/>
  <c r="L61"/>
  <c r="J61"/>
  <c r="K61" s="1"/>
  <c r="I61"/>
  <c r="F61"/>
  <c r="S61" s="1"/>
  <c r="I3" i="16"/>
  <c r="J3"/>
  <c r="K3" s="1"/>
  <c r="L3"/>
  <c r="N3"/>
  <c r="O3"/>
  <c r="P3"/>
  <c r="Q3" s="1"/>
  <c r="R3"/>
  <c r="I4"/>
  <c r="J4"/>
  <c r="M4" s="1"/>
  <c r="L4"/>
  <c r="N4"/>
  <c r="O4"/>
  <c r="P4"/>
  <c r="Q4" s="1"/>
  <c r="R4"/>
  <c r="I5"/>
  <c r="J5"/>
  <c r="K5" s="1"/>
  <c r="L5"/>
  <c r="N5"/>
  <c r="O5"/>
  <c r="P5"/>
  <c r="Q5" s="1"/>
  <c r="R5"/>
  <c r="I6"/>
  <c r="J6"/>
  <c r="M6" s="1"/>
  <c r="L6"/>
  <c r="N6"/>
  <c r="O6"/>
  <c r="P6"/>
  <c r="Q6" s="1"/>
  <c r="R6"/>
  <c r="I7"/>
  <c r="J7"/>
  <c r="K7" s="1"/>
  <c r="L7"/>
  <c r="N7"/>
  <c r="O7"/>
  <c r="P7"/>
  <c r="Q7" s="1"/>
  <c r="R7"/>
  <c r="I8"/>
  <c r="J8"/>
  <c r="M8" s="1"/>
  <c r="L8"/>
  <c r="N8"/>
  <c r="O8"/>
  <c r="P8"/>
  <c r="Q8" s="1"/>
  <c r="R8"/>
  <c r="I9"/>
  <c r="J9"/>
  <c r="K9" s="1"/>
  <c r="L9"/>
  <c r="N9"/>
  <c r="O9"/>
  <c r="P9"/>
  <c r="Q9" s="1"/>
  <c r="R9"/>
  <c r="I10"/>
  <c r="J10"/>
  <c r="M10" s="1"/>
  <c r="L10"/>
  <c r="N10"/>
  <c r="O10"/>
  <c r="P10"/>
  <c r="Q10" s="1"/>
  <c r="R10"/>
  <c r="I11"/>
  <c r="J11"/>
  <c r="K11" s="1"/>
  <c r="L11"/>
  <c r="N11"/>
  <c r="O11"/>
  <c r="P11"/>
  <c r="Q11" s="1"/>
  <c r="R11"/>
  <c r="I12"/>
  <c r="J12"/>
  <c r="M12" s="1"/>
  <c r="L12"/>
  <c r="N12"/>
  <c r="O12"/>
  <c r="P12"/>
  <c r="Q12" s="1"/>
  <c r="R12"/>
  <c r="I13"/>
  <c r="J13"/>
  <c r="K13" s="1"/>
  <c r="L13"/>
  <c r="N13"/>
  <c r="O13"/>
  <c r="P13"/>
  <c r="Q13" s="1"/>
  <c r="R13"/>
  <c r="I14"/>
  <c r="J14"/>
  <c r="M14" s="1"/>
  <c r="L14"/>
  <c r="N14"/>
  <c r="O14"/>
  <c r="P14"/>
  <c r="Q14" s="1"/>
  <c r="R14"/>
  <c r="I15"/>
  <c r="J15"/>
  <c r="K15" s="1"/>
  <c r="L15"/>
  <c r="N15"/>
  <c r="O15"/>
  <c r="P15"/>
  <c r="Q15" s="1"/>
  <c r="R15"/>
  <c r="I16"/>
  <c r="J16"/>
  <c r="M16" s="1"/>
  <c r="L16"/>
  <c r="N16"/>
  <c r="O16"/>
  <c r="P16"/>
  <c r="Q16" s="1"/>
  <c r="R16"/>
  <c r="I17"/>
  <c r="J17"/>
  <c r="K17" s="1"/>
  <c r="L17"/>
  <c r="N17"/>
  <c r="O17"/>
  <c r="P17"/>
  <c r="Q17" s="1"/>
  <c r="R17"/>
  <c r="I18"/>
  <c r="J18"/>
  <c r="M18" s="1"/>
  <c r="L18"/>
  <c r="N18"/>
  <c r="O18"/>
  <c r="P18"/>
  <c r="Q18" s="1"/>
  <c r="R18"/>
  <c r="I19"/>
  <c r="J19"/>
  <c r="K19" s="1"/>
  <c r="L19"/>
  <c r="N19"/>
  <c r="O19"/>
  <c r="P19"/>
  <c r="Q19" s="1"/>
  <c r="R19"/>
  <c r="I20"/>
  <c r="J20"/>
  <c r="M20" s="1"/>
  <c r="L20"/>
  <c r="N20"/>
  <c r="O20"/>
  <c r="P20"/>
  <c r="Q20" s="1"/>
  <c r="R20"/>
  <c r="I21"/>
  <c r="J21"/>
  <c r="K21" s="1"/>
  <c r="L21"/>
  <c r="N21"/>
  <c r="O21"/>
  <c r="P21"/>
  <c r="Q21" s="1"/>
  <c r="R21"/>
  <c r="I22"/>
  <c r="J22"/>
  <c r="M22" s="1"/>
  <c r="L22"/>
  <c r="N22"/>
  <c r="O22"/>
  <c r="P22"/>
  <c r="Q22" s="1"/>
  <c r="R22"/>
  <c r="I23"/>
  <c r="J23"/>
  <c r="K23" s="1"/>
  <c r="L23"/>
  <c r="N23"/>
  <c r="O23"/>
  <c r="P23"/>
  <c r="Q23" s="1"/>
  <c r="R23"/>
  <c r="I24"/>
  <c r="J24"/>
  <c r="M24" s="1"/>
  <c r="L24"/>
  <c r="N24"/>
  <c r="O24"/>
  <c r="P24"/>
  <c r="Q24" s="1"/>
  <c r="R24"/>
  <c r="I25"/>
  <c r="J25"/>
  <c r="K25" s="1"/>
  <c r="L25"/>
  <c r="N25"/>
  <c r="O25"/>
  <c r="P25"/>
  <c r="Q25" s="1"/>
  <c r="R25"/>
  <c r="I26"/>
  <c r="J26"/>
  <c r="M26" s="1"/>
  <c r="L26"/>
  <c r="N26"/>
  <c r="O26"/>
  <c r="P26"/>
  <c r="Q26" s="1"/>
  <c r="R26"/>
  <c r="I27"/>
  <c r="J27"/>
  <c r="K27" s="1"/>
  <c r="L27"/>
  <c r="N27"/>
  <c r="O27"/>
  <c r="P27"/>
  <c r="Q27" s="1"/>
  <c r="R27"/>
  <c r="I28"/>
  <c r="J28"/>
  <c r="M28" s="1"/>
  <c r="L28"/>
  <c r="N28"/>
  <c r="O28"/>
  <c r="P28"/>
  <c r="Q28" s="1"/>
  <c r="R28"/>
  <c r="I29"/>
  <c r="J29"/>
  <c r="K29" s="1"/>
  <c r="L29"/>
  <c r="N29"/>
  <c r="O29"/>
  <c r="P29"/>
  <c r="Q29" s="1"/>
  <c r="R29"/>
  <c r="I30"/>
  <c r="J30"/>
  <c r="M30" s="1"/>
  <c r="L30"/>
  <c r="N30"/>
  <c r="O30"/>
  <c r="P30"/>
  <c r="Q30" s="1"/>
  <c r="R30"/>
  <c r="I31"/>
  <c r="J31"/>
  <c r="K31" s="1"/>
  <c r="L31"/>
  <c r="N31"/>
  <c r="O31"/>
  <c r="P31"/>
  <c r="Q31" s="1"/>
  <c r="R31"/>
  <c r="I32"/>
  <c r="J32"/>
  <c r="M32" s="1"/>
  <c r="L32"/>
  <c r="N32"/>
  <c r="O32"/>
  <c r="P32"/>
  <c r="Q32" s="1"/>
  <c r="R32"/>
  <c r="I33"/>
  <c r="J33"/>
  <c r="K33" s="1"/>
  <c r="L33"/>
  <c r="N33"/>
  <c r="O33"/>
  <c r="P33"/>
  <c r="Q33" s="1"/>
  <c r="R33"/>
  <c r="I34"/>
  <c r="J34"/>
  <c r="M34" s="1"/>
  <c r="L34"/>
  <c r="N34"/>
  <c r="O34"/>
  <c r="P34"/>
  <c r="Q34" s="1"/>
  <c r="R34"/>
  <c r="I35"/>
  <c r="J35"/>
  <c r="K35" s="1"/>
  <c r="L35"/>
  <c r="N35"/>
  <c r="O35"/>
  <c r="P35"/>
  <c r="Q35" s="1"/>
  <c r="R35"/>
  <c r="I36"/>
  <c r="J36"/>
  <c r="M36" s="1"/>
  <c r="L36"/>
  <c r="N36"/>
  <c r="O36"/>
  <c r="P36"/>
  <c r="Q36" s="1"/>
  <c r="R36"/>
  <c r="I37"/>
  <c r="J37"/>
  <c r="K37" s="1"/>
  <c r="L37"/>
  <c r="N37"/>
  <c r="O37"/>
  <c r="P37"/>
  <c r="Q37" s="1"/>
  <c r="R37"/>
  <c r="I38"/>
  <c r="J38"/>
  <c r="M38" s="1"/>
  <c r="L38"/>
  <c r="N38"/>
  <c r="O38"/>
  <c r="P38"/>
  <c r="Q38" s="1"/>
  <c r="R38"/>
  <c r="I39"/>
  <c r="J39"/>
  <c r="K39" s="1"/>
  <c r="L39"/>
  <c r="N39"/>
  <c r="O39"/>
  <c r="P39"/>
  <c r="Q39" s="1"/>
  <c r="R39"/>
  <c r="I40"/>
  <c r="J40"/>
  <c r="M40" s="1"/>
  <c r="L40"/>
  <c r="N40"/>
  <c r="O40"/>
  <c r="P40"/>
  <c r="Q40" s="1"/>
  <c r="R40"/>
  <c r="I41"/>
  <c r="J41"/>
  <c r="K41" s="1"/>
  <c r="L41"/>
  <c r="N41"/>
  <c r="O41"/>
  <c r="P41"/>
  <c r="Q41" s="1"/>
  <c r="R41"/>
  <c r="I42"/>
  <c r="J42"/>
  <c r="M42" s="1"/>
  <c r="L42"/>
  <c r="N42"/>
  <c r="O42"/>
  <c r="P42"/>
  <c r="Q42" s="1"/>
  <c r="R42"/>
  <c r="I43"/>
  <c r="J43"/>
  <c r="K43" s="1"/>
  <c r="L43"/>
  <c r="N43"/>
  <c r="O43"/>
  <c r="P43"/>
  <c r="Q43" s="1"/>
  <c r="R43"/>
  <c r="I44"/>
  <c r="J44"/>
  <c r="M44" s="1"/>
  <c r="L44"/>
  <c r="N44"/>
  <c r="O44"/>
  <c r="P44"/>
  <c r="Q44" s="1"/>
  <c r="R44"/>
  <c r="I45"/>
  <c r="J45"/>
  <c r="K45" s="1"/>
  <c r="L45"/>
  <c r="N45"/>
  <c r="O45"/>
  <c r="P45"/>
  <c r="Q45" s="1"/>
  <c r="R45"/>
  <c r="I46"/>
  <c r="J46"/>
  <c r="M46" s="1"/>
  <c r="L46"/>
  <c r="N46"/>
  <c r="O46"/>
  <c r="P46"/>
  <c r="Q46" s="1"/>
  <c r="R46"/>
  <c r="I47"/>
  <c r="J47"/>
  <c r="K47" s="1"/>
  <c r="L47"/>
  <c r="N47"/>
  <c r="O47"/>
  <c r="P47"/>
  <c r="Q47" s="1"/>
  <c r="R47"/>
  <c r="I48"/>
  <c r="J48"/>
  <c r="M48" s="1"/>
  <c r="L48"/>
  <c r="N48"/>
  <c r="O48"/>
  <c r="P48"/>
  <c r="Q48" s="1"/>
  <c r="R48"/>
  <c r="I49"/>
  <c r="J49"/>
  <c r="K49" s="1"/>
  <c r="L49"/>
  <c r="N49"/>
  <c r="O49"/>
  <c r="P49"/>
  <c r="Q49" s="1"/>
  <c r="R49"/>
  <c r="I50"/>
  <c r="J50"/>
  <c r="M50" s="1"/>
  <c r="L50"/>
  <c r="N50"/>
  <c r="O50"/>
  <c r="P50"/>
  <c r="Q50" s="1"/>
  <c r="R50"/>
  <c r="I51"/>
  <c r="J51"/>
  <c r="K51" s="1"/>
  <c r="L51"/>
  <c r="N51"/>
  <c r="O51"/>
  <c r="P51"/>
  <c r="Q51" s="1"/>
  <c r="R51"/>
  <c r="I52"/>
  <c r="J52"/>
  <c r="M52" s="1"/>
  <c r="L52"/>
  <c r="N52"/>
  <c r="O52"/>
  <c r="P52"/>
  <c r="Q52" s="1"/>
  <c r="R52"/>
  <c r="I53"/>
  <c r="J53"/>
  <c r="K53" s="1"/>
  <c r="L53"/>
  <c r="N53"/>
  <c r="O53"/>
  <c r="P53"/>
  <c r="Q53" s="1"/>
  <c r="R53"/>
  <c r="I54"/>
  <c r="J54"/>
  <c r="M54" s="1"/>
  <c r="L54"/>
  <c r="N54"/>
  <c r="O54"/>
  <c r="P54"/>
  <c r="Q54" s="1"/>
  <c r="R54"/>
  <c r="I55"/>
  <c r="J55"/>
  <c r="K55" s="1"/>
  <c r="L55"/>
  <c r="N55"/>
  <c r="O55"/>
  <c r="P55"/>
  <c r="Q55" s="1"/>
  <c r="R55"/>
  <c r="I56"/>
  <c r="J56"/>
  <c r="M56" s="1"/>
  <c r="L56"/>
  <c r="N56"/>
  <c r="O56"/>
  <c r="P56"/>
  <c r="Q56" s="1"/>
  <c r="R56"/>
  <c r="I57"/>
  <c r="J57"/>
  <c r="K57" s="1"/>
  <c r="L57"/>
  <c r="N57"/>
  <c r="O57"/>
  <c r="P57"/>
  <c r="Q57" s="1"/>
  <c r="R57"/>
  <c r="I58"/>
  <c r="J58"/>
  <c r="M58" s="1"/>
  <c r="L58"/>
  <c r="N58"/>
  <c r="O58"/>
  <c r="P58"/>
  <c r="Q58" s="1"/>
  <c r="R58"/>
  <c r="I59"/>
  <c r="J59"/>
  <c r="K59" s="1"/>
  <c r="L59"/>
  <c r="N59"/>
  <c r="O59"/>
  <c r="P59"/>
  <c r="Q59" s="1"/>
  <c r="R59"/>
  <c r="I60"/>
  <c r="J60"/>
  <c r="M60" s="1"/>
  <c r="L60"/>
  <c r="N60"/>
  <c r="O60"/>
  <c r="P60"/>
  <c r="Q60" s="1"/>
  <c r="R60"/>
  <c r="I61"/>
  <c r="J61"/>
  <c r="K61" s="1"/>
  <c r="L61"/>
  <c r="N61"/>
  <c r="O61"/>
  <c r="P61"/>
  <c r="Q61" s="1"/>
  <c r="R61"/>
  <c r="I62"/>
  <c r="J62"/>
  <c r="M62" s="1"/>
  <c r="L62"/>
  <c r="N62"/>
  <c r="O62"/>
  <c r="P62"/>
  <c r="Q62" s="1"/>
  <c r="R62"/>
  <c r="I63"/>
  <c r="J63"/>
  <c r="K63" s="1"/>
  <c r="L63"/>
  <c r="N63"/>
  <c r="O63"/>
  <c r="P63"/>
  <c r="Q63" s="1"/>
  <c r="R63"/>
  <c r="I64"/>
  <c r="J64"/>
  <c r="M64" s="1"/>
  <c r="L64"/>
  <c r="N64"/>
  <c r="O64"/>
  <c r="P64"/>
  <c r="Q64" s="1"/>
  <c r="R64"/>
  <c r="I65"/>
  <c r="J65"/>
  <c r="K65" s="1"/>
  <c r="L65"/>
  <c r="N65"/>
  <c r="O65"/>
  <c r="P65"/>
  <c r="Q65" s="1"/>
  <c r="R6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R2"/>
  <c r="P2"/>
  <c r="Q2" s="1"/>
  <c r="O2"/>
  <c r="N2"/>
  <c r="L2"/>
  <c r="J2"/>
  <c r="K2" s="1"/>
  <c r="I2"/>
  <c r="F2"/>
  <c r="R3" i="15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2"/>
  <c r="I3"/>
  <c r="J3"/>
  <c r="K3" s="1"/>
  <c r="L3"/>
  <c r="N3"/>
  <c r="O3"/>
  <c r="P3"/>
  <c r="Q3" s="1"/>
  <c r="I4"/>
  <c r="J4"/>
  <c r="M4" s="1"/>
  <c r="L4"/>
  <c r="N4"/>
  <c r="O4"/>
  <c r="P4"/>
  <c r="Q4" s="1"/>
  <c r="I5"/>
  <c r="J5"/>
  <c r="M5" s="1"/>
  <c r="L5"/>
  <c r="N5"/>
  <c r="O5"/>
  <c r="P5"/>
  <c r="Q5" s="1"/>
  <c r="I6"/>
  <c r="J6"/>
  <c r="M6" s="1"/>
  <c r="L6"/>
  <c r="N6"/>
  <c r="O6"/>
  <c r="P6"/>
  <c r="Q6" s="1"/>
  <c r="I7"/>
  <c r="J7"/>
  <c r="M7" s="1"/>
  <c r="L7"/>
  <c r="N7"/>
  <c r="O7"/>
  <c r="P7"/>
  <c r="Q7" s="1"/>
  <c r="I8"/>
  <c r="J8"/>
  <c r="K8" s="1"/>
  <c r="L8"/>
  <c r="N8"/>
  <c r="O8"/>
  <c r="P8"/>
  <c r="Q8" s="1"/>
  <c r="I9"/>
  <c r="J9"/>
  <c r="M9" s="1"/>
  <c r="L9"/>
  <c r="N9"/>
  <c r="O9"/>
  <c r="P9"/>
  <c r="Q9" s="1"/>
  <c r="I10"/>
  <c r="J10"/>
  <c r="M10" s="1"/>
  <c r="L10"/>
  <c r="N10"/>
  <c r="O10"/>
  <c r="P10"/>
  <c r="Q10" s="1"/>
  <c r="I11"/>
  <c r="J11"/>
  <c r="M11" s="1"/>
  <c r="L11"/>
  <c r="N11"/>
  <c r="O11"/>
  <c r="P11"/>
  <c r="Q11" s="1"/>
  <c r="I12"/>
  <c r="J12"/>
  <c r="K12" s="1"/>
  <c r="L12"/>
  <c r="N12"/>
  <c r="O12"/>
  <c r="P12"/>
  <c r="Q12" s="1"/>
  <c r="I13"/>
  <c r="J13"/>
  <c r="M13" s="1"/>
  <c r="L13"/>
  <c r="N13"/>
  <c r="O13"/>
  <c r="P13"/>
  <c r="Q13" s="1"/>
  <c r="I14"/>
  <c r="J14"/>
  <c r="M14" s="1"/>
  <c r="L14"/>
  <c r="N14"/>
  <c r="O14"/>
  <c r="P14"/>
  <c r="Q14" s="1"/>
  <c r="I15"/>
  <c r="J15"/>
  <c r="M15" s="1"/>
  <c r="L15"/>
  <c r="N15"/>
  <c r="O15"/>
  <c r="P15"/>
  <c r="Q15" s="1"/>
  <c r="I16"/>
  <c r="J16"/>
  <c r="K16" s="1"/>
  <c r="L16"/>
  <c r="N16"/>
  <c r="O16"/>
  <c r="P16"/>
  <c r="Q16" s="1"/>
  <c r="I17"/>
  <c r="J17"/>
  <c r="M17" s="1"/>
  <c r="L17"/>
  <c r="N17"/>
  <c r="O17"/>
  <c r="P17"/>
  <c r="Q17" s="1"/>
  <c r="I18"/>
  <c r="J18"/>
  <c r="M18" s="1"/>
  <c r="L18"/>
  <c r="N18"/>
  <c r="O18"/>
  <c r="P18"/>
  <c r="Q18" s="1"/>
  <c r="I19"/>
  <c r="J19"/>
  <c r="M19" s="1"/>
  <c r="L19"/>
  <c r="N19"/>
  <c r="O19"/>
  <c r="P19"/>
  <c r="Q19" s="1"/>
  <c r="I20"/>
  <c r="J20"/>
  <c r="K20" s="1"/>
  <c r="L20"/>
  <c r="N20"/>
  <c r="O20"/>
  <c r="P20"/>
  <c r="Q20" s="1"/>
  <c r="I21"/>
  <c r="J21"/>
  <c r="M21" s="1"/>
  <c r="L21"/>
  <c r="N21"/>
  <c r="O21"/>
  <c r="P21"/>
  <c r="Q21" s="1"/>
  <c r="I22"/>
  <c r="J22"/>
  <c r="M22" s="1"/>
  <c r="L22"/>
  <c r="N22"/>
  <c r="O22"/>
  <c r="P22"/>
  <c r="Q22" s="1"/>
  <c r="I23"/>
  <c r="J23"/>
  <c r="M23" s="1"/>
  <c r="L23"/>
  <c r="N23"/>
  <c r="O23"/>
  <c r="P23"/>
  <c r="Q23" s="1"/>
  <c r="I24"/>
  <c r="J24"/>
  <c r="K24" s="1"/>
  <c r="L24"/>
  <c r="N24"/>
  <c r="O24"/>
  <c r="P24"/>
  <c r="Q24" s="1"/>
  <c r="I25"/>
  <c r="J25"/>
  <c r="M25" s="1"/>
  <c r="L25"/>
  <c r="N25"/>
  <c r="O25"/>
  <c r="P25"/>
  <c r="Q25" s="1"/>
  <c r="I26"/>
  <c r="J26"/>
  <c r="M26" s="1"/>
  <c r="L26"/>
  <c r="N26"/>
  <c r="O26"/>
  <c r="P26"/>
  <c r="Q26" s="1"/>
  <c r="I27"/>
  <c r="J27"/>
  <c r="M27" s="1"/>
  <c r="L27"/>
  <c r="N27"/>
  <c r="O27"/>
  <c r="P27"/>
  <c r="Q27" s="1"/>
  <c r="I28"/>
  <c r="J28"/>
  <c r="K28" s="1"/>
  <c r="L28"/>
  <c r="N28"/>
  <c r="O28"/>
  <c r="P28"/>
  <c r="Q28" s="1"/>
  <c r="I29"/>
  <c r="J29"/>
  <c r="M29" s="1"/>
  <c r="L29"/>
  <c r="N29"/>
  <c r="O29"/>
  <c r="P29"/>
  <c r="Q29" s="1"/>
  <c r="I30"/>
  <c r="J30"/>
  <c r="M30" s="1"/>
  <c r="L30"/>
  <c r="N30"/>
  <c r="O30"/>
  <c r="P30"/>
  <c r="Q30" s="1"/>
  <c r="I31"/>
  <c r="J31"/>
  <c r="M31" s="1"/>
  <c r="L31"/>
  <c r="N31"/>
  <c r="O31"/>
  <c r="P31"/>
  <c r="Q31" s="1"/>
  <c r="I32"/>
  <c r="J32"/>
  <c r="K32" s="1"/>
  <c r="L32"/>
  <c r="N32"/>
  <c r="O32"/>
  <c r="P32"/>
  <c r="Q32" s="1"/>
  <c r="I33"/>
  <c r="J33"/>
  <c r="M33" s="1"/>
  <c r="L33"/>
  <c r="N33"/>
  <c r="O33"/>
  <c r="P33"/>
  <c r="Q33" s="1"/>
  <c r="I34"/>
  <c r="J34"/>
  <c r="M34" s="1"/>
  <c r="L34"/>
  <c r="N34"/>
  <c r="O34"/>
  <c r="P34"/>
  <c r="Q34" s="1"/>
  <c r="I35"/>
  <c r="J35"/>
  <c r="K35" s="1"/>
  <c r="L35"/>
  <c r="N35"/>
  <c r="O35"/>
  <c r="P35"/>
  <c r="Q35" s="1"/>
  <c r="I36"/>
  <c r="J36"/>
  <c r="K36" s="1"/>
  <c r="L36"/>
  <c r="N36"/>
  <c r="O36"/>
  <c r="P36"/>
  <c r="Q36" s="1"/>
  <c r="I37"/>
  <c r="J37"/>
  <c r="K37" s="1"/>
  <c r="L37"/>
  <c r="M37"/>
  <c r="N37"/>
  <c r="O37"/>
  <c r="P37"/>
  <c r="Q37" s="1"/>
  <c r="I38"/>
  <c r="J38"/>
  <c r="M38" s="1"/>
  <c r="L38"/>
  <c r="N38"/>
  <c r="O38"/>
  <c r="P38"/>
  <c r="Q38" s="1"/>
  <c r="I39"/>
  <c r="J39"/>
  <c r="M39" s="1"/>
  <c r="L39"/>
  <c r="N39"/>
  <c r="O39"/>
  <c r="P39"/>
  <c r="Q39" s="1"/>
  <c r="I40"/>
  <c r="J40"/>
  <c r="K40" s="1"/>
  <c r="L40"/>
  <c r="N40"/>
  <c r="O40"/>
  <c r="P40"/>
  <c r="Q40" s="1"/>
  <c r="I41"/>
  <c r="J41"/>
  <c r="M41" s="1"/>
  <c r="L41"/>
  <c r="N41"/>
  <c r="O41"/>
  <c r="P41"/>
  <c r="Q41" s="1"/>
  <c r="I42"/>
  <c r="J42"/>
  <c r="M42" s="1"/>
  <c r="L42"/>
  <c r="N42"/>
  <c r="O42"/>
  <c r="P42"/>
  <c r="Q42" s="1"/>
  <c r="I43"/>
  <c r="J43"/>
  <c r="K43" s="1"/>
  <c r="L43"/>
  <c r="N43"/>
  <c r="O43"/>
  <c r="P43"/>
  <c r="Q43" s="1"/>
  <c r="I44"/>
  <c r="J44"/>
  <c r="K44" s="1"/>
  <c r="L44"/>
  <c r="N44"/>
  <c r="O44"/>
  <c r="P44"/>
  <c r="Q44" s="1"/>
  <c r="I45"/>
  <c r="J45"/>
  <c r="M45" s="1"/>
  <c r="L45"/>
  <c r="N45"/>
  <c r="O45"/>
  <c r="P45"/>
  <c r="Q45" s="1"/>
  <c r="I46"/>
  <c r="J46"/>
  <c r="M46" s="1"/>
  <c r="L46"/>
  <c r="N46"/>
  <c r="O46"/>
  <c r="P46"/>
  <c r="Q46" s="1"/>
  <c r="I47"/>
  <c r="J47"/>
  <c r="M47" s="1"/>
  <c r="L47"/>
  <c r="N47"/>
  <c r="O47"/>
  <c r="P47"/>
  <c r="Q47" s="1"/>
  <c r="I48"/>
  <c r="J48"/>
  <c r="K48" s="1"/>
  <c r="L48"/>
  <c r="N48"/>
  <c r="O48"/>
  <c r="P48"/>
  <c r="Q48" s="1"/>
  <c r="I49"/>
  <c r="J49"/>
  <c r="M49" s="1"/>
  <c r="L49"/>
  <c r="N49"/>
  <c r="O49"/>
  <c r="P49"/>
  <c r="Q49" s="1"/>
  <c r="I50"/>
  <c r="J50"/>
  <c r="M50" s="1"/>
  <c r="L50"/>
  <c r="N50"/>
  <c r="O50"/>
  <c r="P50"/>
  <c r="Q50" s="1"/>
  <c r="I51"/>
  <c r="J51"/>
  <c r="K51" s="1"/>
  <c r="L51"/>
  <c r="N51"/>
  <c r="O51"/>
  <c r="P51"/>
  <c r="Q51" s="1"/>
  <c r="I52"/>
  <c r="J52"/>
  <c r="K52" s="1"/>
  <c r="L52"/>
  <c r="N52"/>
  <c r="O52"/>
  <c r="P52"/>
  <c r="Q52" s="1"/>
  <c r="I53"/>
  <c r="J53"/>
  <c r="M53" s="1"/>
  <c r="L53"/>
  <c r="N53"/>
  <c r="O53"/>
  <c r="P53"/>
  <c r="Q53" s="1"/>
  <c r="I54"/>
  <c r="J54"/>
  <c r="M54" s="1"/>
  <c r="L54"/>
  <c r="N54"/>
  <c r="O54"/>
  <c r="P54"/>
  <c r="Q54" s="1"/>
  <c r="I55"/>
  <c r="J55"/>
  <c r="M55" s="1"/>
  <c r="L55"/>
  <c r="N55"/>
  <c r="O55"/>
  <c r="P55"/>
  <c r="Q55" s="1"/>
  <c r="I56"/>
  <c r="J56"/>
  <c r="K56" s="1"/>
  <c r="L56"/>
  <c r="N56"/>
  <c r="O56"/>
  <c r="P56"/>
  <c r="Q56" s="1"/>
  <c r="I57"/>
  <c r="J57"/>
  <c r="K57" s="1"/>
  <c r="L57"/>
  <c r="N57"/>
  <c r="O57"/>
  <c r="P57"/>
  <c r="Q57" s="1"/>
  <c r="I58"/>
  <c r="J58"/>
  <c r="M58" s="1"/>
  <c r="L58"/>
  <c r="N58"/>
  <c r="O58"/>
  <c r="P58"/>
  <c r="Q58" s="1"/>
  <c r="I59"/>
  <c r="J59"/>
  <c r="K59" s="1"/>
  <c r="L59"/>
  <c r="N59"/>
  <c r="O59"/>
  <c r="P59"/>
  <c r="Q59" s="1"/>
  <c r="I60"/>
  <c r="J60"/>
  <c r="K60" s="1"/>
  <c r="L60"/>
  <c r="N60"/>
  <c r="O60"/>
  <c r="P60"/>
  <c r="Q60" s="1"/>
  <c r="I61"/>
  <c r="J61"/>
  <c r="M61" s="1"/>
  <c r="L61"/>
  <c r="N61"/>
  <c r="O61"/>
  <c r="P61"/>
  <c r="Q61" s="1"/>
  <c r="I62"/>
  <c r="J62"/>
  <c r="M62" s="1"/>
  <c r="L62"/>
  <c r="N62"/>
  <c r="O62"/>
  <c r="P62"/>
  <c r="Q62" s="1"/>
  <c r="I63"/>
  <c r="J63"/>
  <c r="K63" s="1"/>
  <c r="L63"/>
  <c r="N63"/>
  <c r="O63"/>
  <c r="P63"/>
  <c r="Q63" s="1"/>
  <c r="I64"/>
  <c r="J64"/>
  <c r="K64" s="1"/>
  <c r="L64"/>
  <c r="N64"/>
  <c r="O64"/>
  <c r="P64"/>
  <c r="Q64" s="1"/>
  <c r="N2"/>
  <c r="P2"/>
  <c r="O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Q2"/>
  <c r="L2"/>
  <c r="J2"/>
  <c r="K2" s="1"/>
  <c r="I2"/>
  <c r="F2"/>
  <c r="F3" i="1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2"/>
  <c r="I3"/>
  <c r="J3"/>
  <c r="K3" s="1"/>
  <c r="L3"/>
  <c r="N3"/>
  <c r="O3"/>
  <c r="P3"/>
  <c r="Q3" s="1"/>
  <c r="I4"/>
  <c r="J4"/>
  <c r="M4" s="1"/>
  <c r="L4"/>
  <c r="N4"/>
  <c r="O4"/>
  <c r="P4"/>
  <c r="Q4" s="1"/>
  <c r="I5"/>
  <c r="J5"/>
  <c r="M5" s="1"/>
  <c r="L5"/>
  <c r="N5"/>
  <c r="O5"/>
  <c r="P5"/>
  <c r="Q5" s="1"/>
  <c r="I6"/>
  <c r="J6"/>
  <c r="M6" s="1"/>
  <c r="L6"/>
  <c r="N6"/>
  <c r="O6"/>
  <c r="P6"/>
  <c r="Q6" s="1"/>
  <c r="I7"/>
  <c r="J7"/>
  <c r="M7" s="1"/>
  <c r="L7"/>
  <c r="N7"/>
  <c r="O7"/>
  <c r="P7"/>
  <c r="Q7" s="1"/>
  <c r="I8"/>
  <c r="J8"/>
  <c r="M8" s="1"/>
  <c r="L8"/>
  <c r="N8"/>
  <c r="O8"/>
  <c r="P8"/>
  <c r="Q8" s="1"/>
  <c r="I9"/>
  <c r="J9"/>
  <c r="M9" s="1"/>
  <c r="L9"/>
  <c r="N9"/>
  <c r="O9"/>
  <c r="P9"/>
  <c r="Q9" s="1"/>
  <c r="I10"/>
  <c r="J10"/>
  <c r="M10" s="1"/>
  <c r="L10"/>
  <c r="N10"/>
  <c r="O10"/>
  <c r="P10"/>
  <c r="Q10" s="1"/>
  <c r="I11"/>
  <c r="J11"/>
  <c r="M11" s="1"/>
  <c r="L11"/>
  <c r="N11"/>
  <c r="O11"/>
  <c r="P11"/>
  <c r="Q11" s="1"/>
  <c r="I12"/>
  <c r="J12"/>
  <c r="K12" s="1"/>
  <c r="L12"/>
  <c r="N12"/>
  <c r="O12"/>
  <c r="P12"/>
  <c r="Q12" s="1"/>
  <c r="I13"/>
  <c r="J13"/>
  <c r="K13" s="1"/>
  <c r="L13"/>
  <c r="N13"/>
  <c r="O13"/>
  <c r="P13"/>
  <c r="Q13" s="1"/>
  <c r="I14"/>
  <c r="J14"/>
  <c r="M14" s="1"/>
  <c r="L14"/>
  <c r="N14"/>
  <c r="O14"/>
  <c r="P14"/>
  <c r="Q14" s="1"/>
  <c r="I15"/>
  <c r="J15"/>
  <c r="K15" s="1"/>
  <c r="L15"/>
  <c r="N15"/>
  <c r="O15"/>
  <c r="P15"/>
  <c r="Q15" s="1"/>
  <c r="I16"/>
  <c r="J16"/>
  <c r="K16" s="1"/>
  <c r="L16"/>
  <c r="N16"/>
  <c r="O16"/>
  <c r="P16"/>
  <c r="Q16" s="1"/>
  <c r="I17"/>
  <c r="J17"/>
  <c r="K17" s="1"/>
  <c r="L17"/>
  <c r="N17"/>
  <c r="O17"/>
  <c r="P17"/>
  <c r="Q17" s="1"/>
  <c r="I18"/>
  <c r="J18"/>
  <c r="M18" s="1"/>
  <c r="L18"/>
  <c r="N18"/>
  <c r="O18"/>
  <c r="P18"/>
  <c r="Q18" s="1"/>
  <c r="I19"/>
  <c r="J19"/>
  <c r="K19" s="1"/>
  <c r="L19"/>
  <c r="N19"/>
  <c r="O19"/>
  <c r="P19"/>
  <c r="Q19" s="1"/>
  <c r="I20"/>
  <c r="J20"/>
  <c r="K20" s="1"/>
  <c r="L20"/>
  <c r="N20"/>
  <c r="O20"/>
  <c r="P20"/>
  <c r="Q20" s="1"/>
  <c r="I21"/>
  <c r="J21"/>
  <c r="K21" s="1"/>
  <c r="L21"/>
  <c r="N21"/>
  <c r="O21"/>
  <c r="P21"/>
  <c r="Q21" s="1"/>
  <c r="I22"/>
  <c r="J22"/>
  <c r="M22" s="1"/>
  <c r="L22"/>
  <c r="N22"/>
  <c r="O22"/>
  <c r="P22"/>
  <c r="Q22" s="1"/>
  <c r="I23"/>
  <c r="J23"/>
  <c r="K23" s="1"/>
  <c r="L23"/>
  <c r="N23"/>
  <c r="O23"/>
  <c r="P23"/>
  <c r="Q23" s="1"/>
  <c r="I24"/>
  <c r="J24"/>
  <c r="K24" s="1"/>
  <c r="L24"/>
  <c r="N24"/>
  <c r="O24"/>
  <c r="P24"/>
  <c r="Q24" s="1"/>
  <c r="I25"/>
  <c r="J25"/>
  <c r="K25" s="1"/>
  <c r="L25"/>
  <c r="N25"/>
  <c r="O25"/>
  <c r="P25"/>
  <c r="Q25" s="1"/>
  <c r="I26"/>
  <c r="J26"/>
  <c r="M26" s="1"/>
  <c r="L26"/>
  <c r="N26"/>
  <c r="O26"/>
  <c r="P26"/>
  <c r="Q26" s="1"/>
  <c r="I27"/>
  <c r="J27"/>
  <c r="K27" s="1"/>
  <c r="L27"/>
  <c r="N27"/>
  <c r="O27"/>
  <c r="P27"/>
  <c r="Q27" s="1"/>
  <c r="I28"/>
  <c r="J28"/>
  <c r="K28" s="1"/>
  <c r="L28"/>
  <c r="N28"/>
  <c r="O28"/>
  <c r="P28"/>
  <c r="Q28" s="1"/>
  <c r="I29"/>
  <c r="J29"/>
  <c r="K29" s="1"/>
  <c r="L29"/>
  <c r="N29"/>
  <c r="O29"/>
  <c r="P29"/>
  <c r="Q29" s="1"/>
  <c r="I30"/>
  <c r="J30"/>
  <c r="M30" s="1"/>
  <c r="L30"/>
  <c r="N30"/>
  <c r="O30"/>
  <c r="P30"/>
  <c r="Q30" s="1"/>
  <c r="I31"/>
  <c r="J31"/>
  <c r="K31" s="1"/>
  <c r="L31"/>
  <c r="N31"/>
  <c r="O31"/>
  <c r="P31"/>
  <c r="Q31" s="1"/>
  <c r="I32"/>
  <c r="J32"/>
  <c r="M32" s="1"/>
  <c r="L32"/>
  <c r="N32"/>
  <c r="O32"/>
  <c r="P32"/>
  <c r="Q32" s="1"/>
  <c r="I33"/>
  <c r="J33"/>
  <c r="M33" s="1"/>
  <c r="L33"/>
  <c r="N33"/>
  <c r="O33"/>
  <c r="P33"/>
  <c r="Q33" s="1"/>
  <c r="I34"/>
  <c r="J34"/>
  <c r="K34" s="1"/>
  <c r="L34"/>
  <c r="N34"/>
  <c r="O34"/>
  <c r="P34"/>
  <c r="Q34" s="1"/>
  <c r="I35"/>
  <c r="J35"/>
  <c r="K35" s="1"/>
  <c r="L35"/>
  <c r="N35"/>
  <c r="O35"/>
  <c r="P35"/>
  <c r="Q35" s="1"/>
  <c r="I36"/>
  <c r="J36"/>
  <c r="M36" s="1"/>
  <c r="L36"/>
  <c r="N36"/>
  <c r="O36"/>
  <c r="P36"/>
  <c r="Q36" s="1"/>
  <c r="I37"/>
  <c r="J37"/>
  <c r="M37" s="1"/>
  <c r="L37"/>
  <c r="N37"/>
  <c r="O37"/>
  <c r="P37"/>
  <c r="Q37" s="1"/>
  <c r="I38"/>
  <c r="J38"/>
  <c r="K38" s="1"/>
  <c r="L38"/>
  <c r="N38"/>
  <c r="O38"/>
  <c r="P38"/>
  <c r="Q38" s="1"/>
  <c r="I39"/>
  <c r="J39"/>
  <c r="K39" s="1"/>
  <c r="L39"/>
  <c r="N39"/>
  <c r="O39"/>
  <c r="P39"/>
  <c r="Q39" s="1"/>
  <c r="I40"/>
  <c r="J40"/>
  <c r="K40" s="1"/>
  <c r="L40"/>
  <c r="N40"/>
  <c r="O40"/>
  <c r="P40"/>
  <c r="Q40" s="1"/>
  <c r="I41"/>
  <c r="J41"/>
  <c r="M41" s="1"/>
  <c r="L41"/>
  <c r="N41"/>
  <c r="O41"/>
  <c r="P41"/>
  <c r="Q41" s="1"/>
  <c r="I42"/>
  <c r="J42"/>
  <c r="M42" s="1"/>
  <c r="L42"/>
  <c r="N42"/>
  <c r="O42"/>
  <c r="P42"/>
  <c r="Q42" s="1"/>
  <c r="I43"/>
  <c r="J43"/>
  <c r="K43" s="1"/>
  <c r="L43"/>
  <c r="N43"/>
  <c r="O43"/>
  <c r="P43"/>
  <c r="Q43" s="1"/>
  <c r="I44"/>
  <c r="J44"/>
  <c r="K44" s="1"/>
  <c r="L44"/>
  <c r="N44"/>
  <c r="O44"/>
  <c r="P44"/>
  <c r="Q44" s="1"/>
  <c r="I45"/>
  <c r="J45"/>
  <c r="K45" s="1"/>
  <c r="L45"/>
  <c r="N45"/>
  <c r="O45"/>
  <c r="P45"/>
  <c r="Q45" s="1"/>
  <c r="I46"/>
  <c r="J46"/>
  <c r="K46" s="1"/>
  <c r="L46"/>
  <c r="N46"/>
  <c r="O46"/>
  <c r="P46"/>
  <c r="Q46" s="1"/>
  <c r="I47"/>
  <c r="J47"/>
  <c r="K47" s="1"/>
  <c r="L47"/>
  <c r="N47"/>
  <c r="O47"/>
  <c r="P47"/>
  <c r="Q47" s="1"/>
  <c r="I48"/>
  <c r="J48"/>
  <c r="M48" s="1"/>
  <c r="L48"/>
  <c r="N48"/>
  <c r="O48"/>
  <c r="P48"/>
  <c r="Q48" s="1"/>
  <c r="I49"/>
  <c r="J49"/>
  <c r="M49" s="1"/>
  <c r="L49"/>
  <c r="N49"/>
  <c r="O49"/>
  <c r="P49"/>
  <c r="Q49" s="1"/>
  <c r="I50"/>
  <c r="J50"/>
  <c r="M50" s="1"/>
  <c r="L50"/>
  <c r="N50"/>
  <c r="O50"/>
  <c r="P50"/>
  <c r="Q50" s="1"/>
  <c r="I51"/>
  <c r="J51"/>
  <c r="K51" s="1"/>
  <c r="L51"/>
  <c r="N51"/>
  <c r="O51"/>
  <c r="P51"/>
  <c r="Q51" s="1"/>
  <c r="I52"/>
  <c r="J52"/>
  <c r="K52" s="1"/>
  <c r="L52"/>
  <c r="N52"/>
  <c r="O52"/>
  <c r="P52"/>
  <c r="Q52" s="1"/>
  <c r="I53"/>
  <c r="J53"/>
  <c r="K53" s="1"/>
  <c r="L53"/>
  <c r="N53"/>
  <c r="O53"/>
  <c r="P53"/>
  <c r="Q53" s="1"/>
  <c r="I54"/>
  <c r="J54"/>
  <c r="M54" s="1"/>
  <c r="L54"/>
  <c r="N54"/>
  <c r="O54"/>
  <c r="P54"/>
  <c r="Q54" s="1"/>
  <c r="I55"/>
  <c r="J55"/>
  <c r="K55" s="1"/>
  <c r="L55"/>
  <c r="N55"/>
  <c r="O55"/>
  <c r="P55"/>
  <c r="Q55" s="1"/>
  <c r="I56"/>
  <c r="J56"/>
  <c r="K56" s="1"/>
  <c r="L56"/>
  <c r="N56"/>
  <c r="O56"/>
  <c r="P56"/>
  <c r="Q56" s="1"/>
  <c r="I57"/>
  <c r="J57"/>
  <c r="M57" s="1"/>
  <c r="L57"/>
  <c r="N57"/>
  <c r="O57"/>
  <c r="P57"/>
  <c r="Q57" s="1"/>
  <c r="I58"/>
  <c r="J58"/>
  <c r="K58" s="1"/>
  <c r="L58"/>
  <c r="N58"/>
  <c r="O58"/>
  <c r="P58"/>
  <c r="Q58" s="1"/>
  <c r="I59"/>
  <c r="J59"/>
  <c r="K59" s="1"/>
  <c r="L59"/>
  <c r="N59"/>
  <c r="O59"/>
  <c r="P59"/>
  <c r="Q59" s="1"/>
  <c r="I60"/>
  <c r="J60"/>
  <c r="K60" s="1"/>
  <c r="L60"/>
  <c r="M60"/>
  <c r="N60"/>
  <c r="O60"/>
  <c r="P60"/>
  <c r="Q60" s="1"/>
  <c r="I61"/>
  <c r="J61"/>
  <c r="K61" s="1"/>
  <c r="L61"/>
  <c r="N61"/>
  <c r="O61"/>
  <c r="P61"/>
  <c r="Q61" s="1"/>
  <c r="I62"/>
  <c r="J62"/>
  <c r="K62" s="1"/>
  <c r="L62"/>
  <c r="N62"/>
  <c r="O62"/>
  <c r="P62"/>
  <c r="Q62" s="1"/>
  <c r="I63"/>
  <c r="J63"/>
  <c r="K63" s="1"/>
  <c r="L63"/>
  <c r="N63"/>
  <c r="O63"/>
  <c r="P63"/>
  <c r="Q63" s="1"/>
  <c r="P2"/>
  <c r="Q2" s="1"/>
  <c r="O2"/>
  <c r="N2"/>
  <c r="L2"/>
  <c r="J2"/>
  <c r="K2" s="1"/>
  <c r="I2"/>
  <c r="I12" i="13"/>
  <c r="J12"/>
  <c r="K12" s="1"/>
  <c r="L12"/>
  <c r="N12"/>
  <c r="O12"/>
  <c r="P12"/>
  <c r="Q12" s="1"/>
  <c r="I52"/>
  <c r="J52"/>
  <c r="M52" s="1"/>
  <c r="L52"/>
  <c r="N52"/>
  <c r="O52"/>
  <c r="P52"/>
  <c r="Q52" s="1"/>
  <c r="I51"/>
  <c r="J51"/>
  <c r="M51" s="1"/>
  <c r="L51"/>
  <c r="N51"/>
  <c r="O51"/>
  <c r="P51"/>
  <c r="Q51" s="1"/>
  <c r="I20"/>
  <c r="J20"/>
  <c r="M20" s="1"/>
  <c r="L20"/>
  <c r="N20"/>
  <c r="O20"/>
  <c r="P20"/>
  <c r="Q20" s="1"/>
  <c r="I44"/>
  <c r="J44"/>
  <c r="M44" s="1"/>
  <c r="L44"/>
  <c r="N44"/>
  <c r="O44"/>
  <c r="P44"/>
  <c r="Q44" s="1"/>
  <c r="I17"/>
  <c r="J17"/>
  <c r="K17" s="1"/>
  <c r="L17"/>
  <c r="N17"/>
  <c r="O17"/>
  <c r="P17"/>
  <c r="Q17" s="1"/>
  <c r="I15"/>
  <c r="J15"/>
  <c r="K15" s="1"/>
  <c r="L15"/>
  <c r="N15"/>
  <c r="O15"/>
  <c r="P15"/>
  <c r="Q15" s="1"/>
  <c r="I39"/>
  <c r="J39"/>
  <c r="M39" s="1"/>
  <c r="L39"/>
  <c r="N39"/>
  <c r="O39"/>
  <c r="P39"/>
  <c r="Q39" s="1"/>
  <c r="I21"/>
  <c r="J21"/>
  <c r="M21" s="1"/>
  <c r="L21"/>
  <c r="N21"/>
  <c r="O21"/>
  <c r="P21"/>
  <c r="Q21" s="1"/>
  <c r="I37"/>
  <c r="J37"/>
  <c r="K37" s="1"/>
  <c r="L37"/>
  <c r="N37"/>
  <c r="O37"/>
  <c r="P37"/>
  <c r="Q37" s="1"/>
  <c r="I59"/>
  <c r="J59"/>
  <c r="K59" s="1"/>
  <c r="L59"/>
  <c r="N59"/>
  <c r="O59"/>
  <c r="P59"/>
  <c r="Q59" s="1"/>
  <c r="I13"/>
  <c r="J13"/>
  <c r="K13" s="1"/>
  <c r="L13"/>
  <c r="N13"/>
  <c r="O13"/>
  <c r="P13"/>
  <c r="Q13" s="1"/>
  <c r="I61"/>
  <c r="J61"/>
  <c r="K61" s="1"/>
  <c r="L61"/>
  <c r="N61"/>
  <c r="O61"/>
  <c r="P61"/>
  <c r="Q61" s="1"/>
  <c r="I60"/>
  <c r="J60"/>
  <c r="K60" s="1"/>
  <c r="L60"/>
  <c r="N60"/>
  <c r="O60"/>
  <c r="P60"/>
  <c r="Q60" s="1"/>
  <c r="I57"/>
  <c r="J57"/>
  <c r="K57" s="1"/>
  <c r="L57"/>
  <c r="N57"/>
  <c r="O57"/>
  <c r="P57"/>
  <c r="Q57" s="1"/>
  <c r="I25"/>
  <c r="J25"/>
  <c r="M25" s="1"/>
  <c r="L25"/>
  <c r="N25"/>
  <c r="O25"/>
  <c r="P25"/>
  <c r="Q25" s="1"/>
  <c r="I9"/>
  <c r="J9"/>
  <c r="K9" s="1"/>
  <c r="L9"/>
  <c r="N9"/>
  <c r="O9"/>
  <c r="P9"/>
  <c r="Q9" s="1"/>
  <c r="I3"/>
  <c r="J3"/>
  <c r="M3" s="1"/>
  <c r="L3"/>
  <c r="N3"/>
  <c r="O3"/>
  <c r="P3"/>
  <c r="Q3" s="1"/>
  <c r="I4"/>
  <c r="J4"/>
  <c r="M4" s="1"/>
  <c r="L4"/>
  <c r="N4"/>
  <c r="O4"/>
  <c r="P4"/>
  <c r="Q4" s="1"/>
  <c r="I5"/>
  <c r="J5"/>
  <c r="M5" s="1"/>
  <c r="L5"/>
  <c r="N5"/>
  <c r="O5"/>
  <c r="P5"/>
  <c r="Q5" s="1"/>
  <c r="I27"/>
  <c r="J27"/>
  <c r="K27" s="1"/>
  <c r="L27"/>
  <c r="N27"/>
  <c r="O27"/>
  <c r="P27"/>
  <c r="Q27" s="1"/>
  <c r="I19"/>
  <c r="J19"/>
  <c r="M19" s="1"/>
  <c r="L19"/>
  <c r="N19"/>
  <c r="O19"/>
  <c r="P19"/>
  <c r="Q19" s="1"/>
  <c r="I62"/>
  <c r="J62"/>
  <c r="M62" s="1"/>
  <c r="L62"/>
  <c r="N62"/>
  <c r="O62"/>
  <c r="P62"/>
  <c r="Q62" s="1"/>
  <c r="I49"/>
  <c r="J49"/>
  <c r="M49" s="1"/>
  <c r="L49"/>
  <c r="N49"/>
  <c r="O49"/>
  <c r="P49"/>
  <c r="Q49" s="1"/>
  <c r="I2"/>
  <c r="J2"/>
  <c r="K2" s="1"/>
  <c r="L2"/>
  <c r="N2"/>
  <c r="O2"/>
  <c r="P2"/>
  <c r="Q2" s="1"/>
  <c r="I41"/>
  <c r="J41"/>
  <c r="M41" s="1"/>
  <c r="L41"/>
  <c r="N41"/>
  <c r="O41"/>
  <c r="P41"/>
  <c r="Q41" s="1"/>
  <c r="I54"/>
  <c r="J54"/>
  <c r="M54" s="1"/>
  <c r="L54"/>
  <c r="N54"/>
  <c r="O54"/>
  <c r="P54"/>
  <c r="Q54" s="1"/>
  <c r="I58"/>
  <c r="J58"/>
  <c r="M58" s="1"/>
  <c r="L58"/>
  <c r="N58"/>
  <c r="O58"/>
  <c r="P58"/>
  <c r="Q58" s="1"/>
  <c r="I14"/>
  <c r="J14"/>
  <c r="K14" s="1"/>
  <c r="L14"/>
  <c r="N14"/>
  <c r="O14"/>
  <c r="P14"/>
  <c r="Q14" s="1"/>
  <c r="I33"/>
  <c r="J33"/>
  <c r="K33" s="1"/>
  <c r="L33"/>
  <c r="N33"/>
  <c r="O33"/>
  <c r="P33"/>
  <c r="Q33" s="1"/>
  <c r="I10"/>
  <c r="J10"/>
  <c r="M10" s="1"/>
  <c r="L10"/>
  <c r="N10"/>
  <c r="O10"/>
  <c r="P10"/>
  <c r="Q10" s="1"/>
  <c r="I34"/>
  <c r="J34"/>
  <c r="M34" s="1"/>
  <c r="L34"/>
  <c r="N34"/>
  <c r="O34"/>
  <c r="P34"/>
  <c r="Q34" s="1"/>
  <c r="I56"/>
  <c r="J56"/>
  <c r="K56" s="1"/>
  <c r="L56"/>
  <c r="N56"/>
  <c r="O56"/>
  <c r="P56"/>
  <c r="Q56" s="1"/>
  <c r="I22"/>
  <c r="J22"/>
  <c r="K22" s="1"/>
  <c r="L22"/>
  <c r="N22"/>
  <c r="O22"/>
  <c r="P22"/>
  <c r="Q22" s="1"/>
  <c r="I46"/>
  <c r="J46"/>
  <c r="M46" s="1"/>
  <c r="L46"/>
  <c r="N46"/>
  <c r="O46"/>
  <c r="P46"/>
  <c r="Q46" s="1"/>
  <c r="I40"/>
  <c r="J40"/>
  <c r="M40" s="1"/>
  <c r="L40"/>
  <c r="N40"/>
  <c r="O40"/>
  <c r="P40"/>
  <c r="Q40" s="1"/>
  <c r="I7"/>
  <c r="J7"/>
  <c r="K7" s="1"/>
  <c r="L7"/>
  <c r="N7"/>
  <c r="O7"/>
  <c r="P7"/>
  <c r="Q7" s="1"/>
  <c r="I45"/>
  <c r="J45"/>
  <c r="K45" s="1"/>
  <c r="L45"/>
  <c r="N45"/>
  <c r="O45"/>
  <c r="P45"/>
  <c r="Q45" s="1"/>
  <c r="I35"/>
  <c r="J35"/>
  <c r="M35" s="1"/>
  <c r="L35"/>
  <c r="N35"/>
  <c r="O35"/>
  <c r="P35"/>
  <c r="Q35" s="1"/>
  <c r="I43"/>
  <c r="J43"/>
  <c r="M43" s="1"/>
  <c r="L43"/>
  <c r="N43"/>
  <c r="O43"/>
  <c r="P43"/>
  <c r="Q43" s="1"/>
  <c r="I30"/>
  <c r="J30"/>
  <c r="K30" s="1"/>
  <c r="L30"/>
  <c r="N30"/>
  <c r="O30"/>
  <c r="P30"/>
  <c r="Q30" s="1"/>
  <c r="I36"/>
  <c r="J36"/>
  <c r="K36" s="1"/>
  <c r="L36"/>
  <c r="N36"/>
  <c r="O36"/>
  <c r="P36"/>
  <c r="Q36" s="1"/>
  <c r="I24"/>
  <c r="J24"/>
  <c r="M24" s="1"/>
  <c r="L24"/>
  <c r="N24"/>
  <c r="O24"/>
  <c r="P24"/>
  <c r="Q24" s="1"/>
  <c r="I11"/>
  <c r="J11"/>
  <c r="M11" s="1"/>
  <c r="L11"/>
  <c r="N11"/>
  <c r="O11"/>
  <c r="P11"/>
  <c r="Q11" s="1"/>
  <c r="I55"/>
  <c r="J55"/>
  <c r="K55" s="1"/>
  <c r="L55"/>
  <c r="N55"/>
  <c r="O55"/>
  <c r="P55"/>
  <c r="Q55" s="1"/>
  <c r="I28"/>
  <c r="J28"/>
  <c r="K28" s="1"/>
  <c r="L28"/>
  <c r="N28"/>
  <c r="O28"/>
  <c r="P28"/>
  <c r="Q28" s="1"/>
  <c r="I47"/>
  <c r="J47"/>
  <c r="M47" s="1"/>
  <c r="L47"/>
  <c r="N47"/>
  <c r="O47"/>
  <c r="P47"/>
  <c r="Q47" s="1"/>
  <c r="I48"/>
  <c r="J48"/>
  <c r="M48" s="1"/>
  <c r="L48"/>
  <c r="N48"/>
  <c r="O48"/>
  <c r="P48"/>
  <c r="Q48" s="1"/>
  <c r="I26"/>
  <c r="J26"/>
  <c r="K26" s="1"/>
  <c r="L26"/>
  <c r="N26"/>
  <c r="O26"/>
  <c r="P26"/>
  <c r="Q26" s="1"/>
  <c r="I8"/>
  <c r="J8"/>
  <c r="K8" s="1"/>
  <c r="L8"/>
  <c r="N8"/>
  <c r="O8"/>
  <c r="P8"/>
  <c r="Q8" s="1"/>
  <c r="I29"/>
  <c r="J29"/>
  <c r="M29" s="1"/>
  <c r="L29"/>
  <c r="N29"/>
  <c r="O29"/>
  <c r="P29"/>
  <c r="Q29" s="1"/>
  <c r="I23"/>
  <c r="J23"/>
  <c r="M23" s="1"/>
  <c r="L23"/>
  <c r="N23"/>
  <c r="O23"/>
  <c r="P23"/>
  <c r="Q23" s="1"/>
  <c r="I31"/>
  <c r="J31"/>
  <c r="K31" s="1"/>
  <c r="L31"/>
  <c r="N31"/>
  <c r="O31"/>
  <c r="P31"/>
  <c r="Q31" s="1"/>
  <c r="I6"/>
  <c r="J6"/>
  <c r="K6" s="1"/>
  <c r="L6"/>
  <c r="N6"/>
  <c r="O6"/>
  <c r="P6"/>
  <c r="Q6" s="1"/>
  <c r="I18"/>
  <c r="J18"/>
  <c r="K18" s="1"/>
  <c r="L18"/>
  <c r="N18"/>
  <c r="O18"/>
  <c r="P18"/>
  <c r="Q18" s="1"/>
  <c r="I32"/>
  <c r="J32"/>
  <c r="M32" s="1"/>
  <c r="L32"/>
  <c r="N32"/>
  <c r="O32"/>
  <c r="P32"/>
  <c r="Q32" s="1"/>
  <c r="I16"/>
  <c r="J16"/>
  <c r="K16" s="1"/>
  <c r="L16"/>
  <c r="N16"/>
  <c r="O16"/>
  <c r="P16"/>
  <c r="Q16" s="1"/>
  <c r="I50"/>
  <c r="J50"/>
  <c r="K50" s="1"/>
  <c r="L50"/>
  <c r="N50"/>
  <c r="O50"/>
  <c r="P50"/>
  <c r="Q50" s="1"/>
  <c r="I42"/>
  <c r="J42"/>
  <c r="K42" s="1"/>
  <c r="L42"/>
  <c r="N42"/>
  <c r="O42"/>
  <c r="P42"/>
  <c r="Q42" s="1"/>
  <c r="I53"/>
  <c r="J53"/>
  <c r="M53" s="1"/>
  <c r="L53"/>
  <c r="N53"/>
  <c r="O53"/>
  <c r="P53"/>
  <c r="Q53" s="1"/>
  <c r="P38"/>
  <c r="Q38" s="1"/>
  <c r="O38"/>
  <c r="N38"/>
  <c r="F12"/>
  <c r="F52"/>
  <c r="F51"/>
  <c r="F20"/>
  <c r="F44"/>
  <c r="F17"/>
  <c r="F15"/>
  <c r="F39"/>
  <c r="F21"/>
  <c r="F37"/>
  <c r="F59"/>
  <c r="F13"/>
  <c r="F61"/>
  <c r="F60"/>
  <c r="F57"/>
  <c r="F25"/>
  <c r="F9"/>
  <c r="F3"/>
  <c r="F4"/>
  <c r="F5"/>
  <c r="F27"/>
  <c r="F19"/>
  <c r="F62"/>
  <c r="F49"/>
  <c r="F2"/>
  <c r="F41"/>
  <c r="F54"/>
  <c r="F58"/>
  <c r="F14"/>
  <c r="F33"/>
  <c r="F10"/>
  <c r="F34"/>
  <c r="F56"/>
  <c r="F22"/>
  <c r="F46"/>
  <c r="F40"/>
  <c r="F7"/>
  <c r="F45"/>
  <c r="F35"/>
  <c r="F43"/>
  <c r="F30"/>
  <c r="F36"/>
  <c r="F24"/>
  <c r="F11"/>
  <c r="F55"/>
  <c r="F28"/>
  <c r="F47"/>
  <c r="F48"/>
  <c r="F26"/>
  <c r="F8"/>
  <c r="F29"/>
  <c r="F23"/>
  <c r="F31"/>
  <c r="F6"/>
  <c r="F18"/>
  <c r="F32"/>
  <c r="F16"/>
  <c r="F50"/>
  <c r="F42"/>
  <c r="F53"/>
  <c r="L38"/>
  <c r="J38"/>
  <c r="M38" s="1"/>
  <c r="I38"/>
  <c r="F38"/>
  <c r="I3" i="12"/>
  <c r="J3"/>
  <c r="K3" s="1"/>
  <c r="L3"/>
  <c r="N3"/>
  <c r="O3"/>
  <c r="P3"/>
  <c r="Q3" s="1"/>
  <c r="I4"/>
  <c r="J4"/>
  <c r="M4" s="1"/>
  <c r="K4"/>
  <c r="L4"/>
  <c r="N4"/>
  <c r="O4"/>
  <c r="P4"/>
  <c r="Q4" s="1"/>
  <c r="I5"/>
  <c r="J5"/>
  <c r="M5" s="1"/>
  <c r="K5"/>
  <c r="L5"/>
  <c r="N5"/>
  <c r="O5"/>
  <c r="P5"/>
  <c r="Q5" s="1"/>
  <c r="I6"/>
  <c r="J6"/>
  <c r="M6" s="1"/>
  <c r="L6"/>
  <c r="N6"/>
  <c r="O6"/>
  <c r="P6"/>
  <c r="Q6" s="1"/>
  <c r="I7"/>
  <c r="J7"/>
  <c r="K7" s="1"/>
  <c r="L7"/>
  <c r="N7"/>
  <c r="O7"/>
  <c r="P7"/>
  <c r="Q7" s="1"/>
  <c r="I8"/>
  <c r="J8"/>
  <c r="K8" s="1"/>
  <c r="L8"/>
  <c r="N8"/>
  <c r="O8"/>
  <c r="P8"/>
  <c r="Q8" s="1"/>
  <c r="I9"/>
  <c r="J9"/>
  <c r="M9" s="1"/>
  <c r="L9"/>
  <c r="N9"/>
  <c r="O9"/>
  <c r="P9"/>
  <c r="Q9" s="1"/>
  <c r="I10"/>
  <c r="J10"/>
  <c r="M10" s="1"/>
  <c r="L10"/>
  <c r="N10"/>
  <c r="O10"/>
  <c r="P10"/>
  <c r="Q10" s="1"/>
  <c r="I11"/>
  <c r="J11"/>
  <c r="K11" s="1"/>
  <c r="L11"/>
  <c r="N11"/>
  <c r="O11"/>
  <c r="P11"/>
  <c r="Q11" s="1"/>
  <c r="I12"/>
  <c r="J12"/>
  <c r="K12" s="1"/>
  <c r="L12"/>
  <c r="N12"/>
  <c r="O12"/>
  <c r="P12"/>
  <c r="Q12" s="1"/>
  <c r="I13"/>
  <c r="J13"/>
  <c r="K13" s="1"/>
  <c r="L13"/>
  <c r="M13"/>
  <c r="N13"/>
  <c r="O13"/>
  <c r="P13"/>
  <c r="Q13" s="1"/>
  <c r="I14"/>
  <c r="J14"/>
  <c r="M14" s="1"/>
  <c r="L14"/>
  <c r="N14"/>
  <c r="O14"/>
  <c r="P14"/>
  <c r="Q14" s="1"/>
  <c r="I15"/>
  <c r="J15"/>
  <c r="K15" s="1"/>
  <c r="L15"/>
  <c r="N15"/>
  <c r="O15"/>
  <c r="P15"/>
  <c r="Q15" s="1"/>
  <c r="I16"/>
  <c r="J16"/>
  <c r="K16" s="1"/>
  <c r="L16"/>
  <c r="N16"/>
  <c r="O16"/>
  <c r="P16"/>
  <c r="Q16" s="1"/>
  <c r="I17"/>
  <c r="J17"/>
  <c r="M17" s="1"/>
  <c r="L17"/>
  <c r="N17"/>
  <c r="O17"/>
  <c r="P17"/>
  <c r="Q17" s="1"/>
  <c r="I18"/>
  <c r="J18"/>
  <c r="K18" s="1"/>
  <c r="L18"/>
  <c r="M18"/>
  <c r="N18"/>
  <c r="O18"/>
  <c r="P18"/>
  <c r="Q18" s="1"/>
  <c r="I19"/>
  <c r="J19"/>
  <c r="K19" s="1"/>
  <c r="L19"/>
  <c r="N19"/>
  <c r="O19"/>
  <c r="P19"/>
  <c r="Q19" s="1"/>
  <c r="I20"/>
  <c r="J20"/>
  <c r="M20" s="1"/>
  <c r="K20"/>
  <c r="L20"/>
  <c r="N20"/>
  <c r="O20"/>
  <c r="P20"/>
  <c r="Q20" s="1"/>
  <c r="I21"/>
  <c r="J21"/>
  <c r="M21" s="1"/>
  <c r="L21"/>
  <c r="N21"/>
  <c r="O21"/>
  <c r="P21"/>
  <c r="Q21" s="1"/>
  <c r="I22"/>
  <c r="J22"/>
  <c r="K22" s="1"/>
  <c r="L22"/>
  <c r="N22"/>
  <c r="O22"/>
  <c r="P22"/>
  <c r="Q22" s="1"/>
  <c r="I23"/>
  <c r="J23"/>
  <c r="K23" s="1"/>
  <c r="L23"/>
  <c r="N23"/>
  <c r="O23"/>
  <c r="P23"/>
  <c r="Q23" s="1"/>
  <c r="I24"/>
  <c r="J24"/>
  <c r="M24" s="1"/>
  <c r="L24"/>
  <c r="N24"/>
  <c r="O24"/>
  <c r="P24"/>
  <c r="Q24" s="1"/>
  <c r="I25"/>
  <c r="J25"/>
  <c r="M25" s="1"/>
  <c r="L25"/>
  <c r="N25"/>
  <c r="O25"/>
  <c r="P25"/>
  <c r="Q25" s="1"/>
  <c r="I26"/>
  <c r="J26"/>
  <c r="M26" s="1"/>
  <c r="K26"/>
  <c r="L26"/>
  <c r="N26"/>
  <c r="O26"/>
  <c r="P26"/>
  <c r="Q26" s="1"/>
  <c r="I27"/>
  <c r="J27"/>
  <c r="K27" s="1"/>
  <c r="L27"/>
  <c r="N27"/>
  <c r="O27"/>
  <c r="P27"/>
  <c r="Q27" s="1"/>
  <c r="I28"/>
  <c r="J28"/>
  <c r="K28" s="1"/>
  <c r="L28"/>
  <c r="N28"/>
  <c r="O28"/>
  <c r="P28"/>
  <c r="Q28" s="1"/>
  <c r="I29"/>
  <c r="J29"/>
  <c r="M29" s="1"/>
  <c r="L29"/>
  <c r="N29"/>
  <c r="O29"/>
  <c r="P29"/>
  <c r="Q29" s="1"/>
  <c r="I30"/>
  <c r="J30"/>
  <c r="M30" s="1"/>
  <c r="L30"/>
  <c r="N30"/>
  <c r="O30"/>
  <c r="P30"/>
  <c r="Q30" s="1"/>
  <c r="I31"/>
  <c r="J31"/>
  <c r="K31" s="1"/>
  <c r="L31"/>
  <c r="N31"/>
  <c r="O31"/>
  <c r="P31"/>
  <c r="Q31" s="1"/>
  <c r="I32"/>
  <c r="J32"/>
  <c r="K32"/>
  <c r="L32"/>
  <c r="M32"/>
  <c r="N32"/>
  <c r="O32"/>
  <c r="P32"/>
  <c r="Q32" s="1"/>
  <c r="I33"/>
  <c r="J33"/>
  <c r="M33" s="1"/>
  <c r="K33"/>
  <c r="L33"/>
  <c r="N33"/>
  <c r="O33"/>
  <c r="P33"/>
  <c r="Q33" s="1"/>
  <c r="I34"/>
  <c r="J34"/>
  <c r="M34" s="1"/>
  <c r="L34"/>
  <c r="N34"/>
  <c r="O34"/>
  <c r="P34"/>
  <c r="Q34" s="1"/>
  <c r="I35"/>
  <c r="J35"/>
  <c r="K35" s="1"/>
  <c r="L35"/>
  <c r="N35"/>
  <c r="O35"/>
  <c r="P35"/>
  <c r="Q35" s="1"/>
  <c r="I36"/>
  <c r="J36"/>
  <c r="M36" s="1"/>
  <c r="L36"/>
  <c r="N36"/>
  <c r="O36"/>
  <c r="P36"/>
  <c r="Q36" s="1"/>
  <c r="I37"/>
  <c r="J37"/>
  <c r="M37" s="1"/>
  <c r="L37"/>
  <c r="N37"/>
  <c r="O37"/>
  <c r="P37"/>
  <c r="Q37" s="1"/>
  <c r="I38"/>
  <c r="J38"/>
  <c r="M38" s="1"/>
  <c r="K38"/>
  <c r="L38"/>
  <c r="N38"/>
  <c r="O38"/>
  <c r="P38"/>
  <c r="Q38" s="1"/>
  <c r="I39"/>
  <c r="J39"/>
  <c r="K39" s="1"/>
  <c r="L39"/>
  <c r="N39"/>
  <c r="O39"/>
  <c r="P39"/>
  <c r="Q39" s="1"/>
  <c r="I40"/>
  <c r="J40"/>
  <c r="M40" s="1"/>
  <c r="K40"/>
  <c r="L40"/>
  <c r="N40"/>
  <c r="O40"/>
  <c r="P40"/>
  <c r="Q40" s="1"/>
  <c r="I41"/>
  <c r="J41"/>
  <c r="M41" s="1"/>
  <c r="L41"/>
  <c r="N41"/>
  <c r="O41"/>
  <c r="P41"/>
  <c r="Q41" s="1"/>
  <c r="I42"/>
  <c r="J42"/>
  <c r="K42" s="1"/>
  <c r="L42"/>
  <c r="N42"/>
  <c r="O42"/>
  <c r="P42"/>
  <c r="Q42" s="1"/>
  <c r="I43"/>
  <c r="J43"/>
  <c r="K43" s="1"/>
  <c r="L43"/>
  <c r="N43"/>
  <c r="O43"/>
  <c r="P43"/>
  <c r="Q43" s="1"/>
  <c r="I44"/>
  <c r="J44"/>
  <c r="K44" s="1"/>
  <c r="L44"/>
  <c r="N44"/>
  <c r="O44"/>
  <c r="P44"/>
  <c r="Q44" s="1"/>
  <c r="I45"/>
  <c r="J45"/>
  <c r="M45" s="1"/>
  <c r="L45"/>
  <c r="N45"/>
  <c r="O45"/>
  <c r="P45"/>
  <c r="Q45" s="1"/>
  <c r="I46"/>
  <c r="J46"/>
  <c r="M46" s="1"/>
  <c r="L46"/>
  <c r="N46"/>
  <c r="O46"/>
  <c r="P46"/>
  <c r="Q46" s="1"/>
  <c r="I47"/>
  <c r="J47"/>
  <c r="K47" s="1"/>
  <c r="L47"/>
  <c r="N47"/>
  <c r="O47"/>
  <c r="P47"/>
  <c r="Q47" s="1"/>
  <c r="I48"/>
  <c r="J48"/>
  <c r="M48" s="1"/>
  <c r="K48"/>
  <c r="L48"/>
  <c r="N48"/>
  <c r="O48"/>
  <c r="P48"/>
  <c r="Q48" s="1"/>
  <c r="I49"/>
  <c r="J49"/>
  <c r="M49" s="1"/>
  <c r="L49"/>
  <c r="N49"/>
  <c r="O49"/>
  <c r="P49"/>
  <c r="Q49" s="1"/>
  <c r="I50"/>
  <c r="J50"/>
  <c r="M50" s="1"/>
  <c r="L50"/>
  <c r="N50"/>
  <c r="O50"/>
  <c r="P50"/>
  <c r="Q50" s="1"/>
  <c r="I51"/>
  <c r="J51"/>
  <c r="K51" s="1"/>
  <c r="L51"/>
  <c r="N51"/>
  <c r="O51"/>
  <c r="P51"/>
  <c r="Q51" s="1"/>
  <c r="I52"/>
  <c r="J52"/>
  <c r="M52" s="1"/>
  <c r="L52"/>
  <c r="N52"/>
  <c r="O52"/>
  <c r="P52"/>
  <c r="Q52" s="1"/>
  <c r="I53"/>
  <c r="J53"/>
  <c r="M53" s="1"/>
  <c r="K53"/>
  <c r="L53"/>
  <c r="N53"/>
  <c r="O53"/>
  <c r="P53"/>
  <c r="Q53" s="1"/>
  <c r="I54"/>
  <c r="J54"/>
  <c r="M54" s="1"/>
  <c r="L54"/>
  <c r="N54"/>
  <c r="O54"/>
  <c r="P54"/>
  <c r="Q54" s="1"/>
  <c r="I55"/>
  <c r="J55"/>
  <c r="K55" s="1"/>
  <c r="L55"/>
  <c r="N55"/>
  <c r="O55"/>
  <c r="P55"/>
  <c r="Q55" s="1"/>
  <c r="I56"/>
  <c r="J56"/>
  <c r="M56" s="1"/>
  <c r="L56"/>
  <c r="N56"/>
  <c r="O56"/>
  <c r="P56"/>
  <c r="Q56" s="1"/>
  <c r="I57"/>
  <c r="J57"/>
  <c r="M57" s="1"/>
  <c r="L57"/>
  <c r="N57"/>
  <c r="O57"/>
  <c r="P57"/>
  <c r="Q57" s="1"/>
  <c r="I58"/>
  <c r="J58"/>
  <c r="M58" s="1"/>
  <c r="L58"/>
  <c r="N58"/>
  <c r="O58"/>
  <c r="P58"/>
  <c r="Q58" s="1"/>
  <c r="I59"/>
  <c r="J59"/>
  <c r="K59" s="1"/>
  <c r="L59"/>
  <c r="N59"/>
  <c r="O59"/>
  <c r="P59"/>
  <c r="Q59" s="1"/>
  <c r="I60"/>
  <c r="J60"/>
  <c r="K60" s="1"/>
  <c r="L60"/>
  <c r="M60"/>
  <c r="N60"/>
  <c r="O60"/>
  <c r="P60"/>
  <c r="Q60" s="1"/>
  <c r="P2"/>
  <c r="Q2" s="1"/>
  <c r="O2"/>
  <c r="N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L2"/>
  <c r="J2"/>
  <c r="K2" s="1"/>
  <c r="I2"/>
  <c r="F2"/>
  <c r="J3" i="11"/>
  <c r="M3" s="1"/>
  <c r="L3"/>
  <c r="J4"/>
  <c r="M4" s="1"/>
  <c r="L4"/>
  <c r="J6"/>
  <c r="M6" s="1"/>
  <c r="L6"/>
  <c r="J5"/>
  <c r="M5" s="1"/>
  <c r="L5"/>
  <c r="J7"/>
  <c r="M7" s="1"/>
  <c r="L7"/>
  <c r="J9"/>
  <c r="M9" s="1"/>
  <c r="L9"/>
  <c r="J8"/>
  <c r="M8" s="1"/>
  <c r="L8"/>
  <c r="J11"/>
  <c r="M11" s="1"/>
  <c r="L11"/>
  <c r="J13"/>
  <c r="M13" s="1"/>
  <c r="L13"/>
  <c r="J10"/>
  <c r="M10" s="1"/>
  <c r="L10"/>
  <c r="J16"/>
  <c r="M16" s="1"/>
  <c r="L16"/>
  <c r="J12"/>
  <c r="M12" s="1"/>
  <c r="L12"/>
  <c r="J14"/>
  <c r="M14" s="1"/>
  <c r="L14"/>
  <c r="J15"/>
  <c r="M15" s="1"/>
  <c r="L15"/>
  <c r="J17"/>
  <c r="M17" s="1"/>
  <c r="L17"/>
  <c r="J18"/>
  <c r="M18" s="1"/>
  <c r="L18"/>
  <c r="J19"/>
  <c r="M19" s="1"/>
  <c r="L19"/>
  <c r="J20"/>
  <c r="M20" s="1"/>
  <c r="L20"/>
  <c r="J21"/>
  <c r="M21" s="1"/>
  <c r="L21"/>
  <c r="J22"/>
  <c r="M22" s="1"/>
  <c r="L22"/>
  <c r="J23"/>
  <c r="M23" s="1"/>
  <c r="L23"/>
  <c r="J24"/>
  <c r="M24" s="1"/>
  <c r="L24"/>
  <c r="J25"/>
  <c r="M25" s="1"/>
  <c r="L25"/>
  <c r="J26"/>
  <c r="M26" s="1"/>
  <c r="L26"/>
  <c r="J28"/>
  <c r="M28" s="1"/>
  <c r="L28"/>
  <c r="J27"/>
  <c r="M27" s="1"/>
  <c r="L27"/>
  <c r="J30"/>
  <c r="M30" s="1"/>
  <c r="L30"/>
  <c r="J29"/>
  <c r="M29" s="1"/>
  <c r="L29"/>
  <c r="J31"/>
  <c r="M31" s="1"/>
  <c r="L31"/>
  <c r="J32"/>
  <c r="M32" s="1"/>
  <c r="L32"/>
  <c r="J36"/>
  <c r="M36" s="1"/>
  <c r="L36"/>
  <c r="J33"/>
  <c r="M33" s="1"/>
  <c r="L33"/>
  <c r="J34"/>
  <c r="M34" s="1"/>
  <c r="L34"/>
  <c r="J35"/>
  <c r="M35" s="1"/>
  <c r="L35"/>
  <c r="J37"/>
  <c r="M37" s="1"/>
  <c r="L37"/>
  <c r="J38"/>
  <c r="M38" s="1"/>
  <c r="L38"/>
  <c r="J40"/>
  <c r="M40" s="1"/>
  <c r="L40"/>
  <c r="J39"/>
  <c r="M39" s="1"/>
  <c r="L39"/>
  <c r="J57"/>
  <c r="M57" s="1"/>
  <c r="L57"/>
  <c r="J43"/>
  <c r="M43" s="1"/>
  <c r="L43"/>
  <c r="J41"/>
  <c r="M41" s="1"/>
  <c r="L41"/>
  <c r="J42"/>
  <c r="M42" s="1"/>
  <c r="L42"/>
  <c r="J44"/>
  <c r="M44" s="1"/>
  <c r="L44"/>
  <c r="J45"/>
  <c r="M45" s="1"/>
  <c r="L45"/>
  <c r="J46"/>
  <c r="M46" s="1"/>
  <c r="L46"/>
  <c r="J47"/>
  <c r="M47" s="1"/>
  <c r="L47"/>
  <c r="J48"/>
  <c r="M48" s="1"/>
  <c r="L48"/>
  <c r="J49"/>
  <c r="M49" s="1"/>
  <c r="L49"/>
  <c r="J50"/>
  <c r="M50" s="1"/>
  <c r="L50"/>
  <c r="J52"/>
  <c r="M52" s="1"/>
  <c r="L52"/>
  <c r="J51"/>
  <c r="M51" s="1"/>
  <c r="L51"/>
  <c r="J54"/>
  <c r="M54" s="1"/>
  <c r="L54"/>
  <c r="J53"/>
  <c r="M53" s="1"/>
  <c r="L53"/>
  <c r="J55"/>
  <c r="M55" s="1"/>
  <c r="L55"/>
  <c r="J56"/>
  <c r="M56" s="1"/>
  <c r="L56"/>
  <c r="J58"/>
  <c r="M58" s="1"/>
  <c r="L58"/>
  <c r="J59"/>
  <c r="M59" s="1"/>
  <c r="L59"/>
  <c r="J2"/>
  <c r="K2" s="1"/>
  <c r="I13"/>
  <c r="N13"/>
  <c r="O13"/>
  <c r="P13"/>
  <c r="Q13" s="1"/>
  <c r="I42"/>
  <c r="N42"/>
  <c r="O42"/>
  <c r="P42"/>
  <c r="Q42" s="1"/>
  <c r="I47"/>
  <c r="N47"/>
  <c r="O47"/>
  <c r="P47"/>
  <c r="Q47" s="1"/>
  <c r="I11"/>
  <c r="N11"/>
  <c r="O11"/>
  <c r="P11"/>
  <c r="Q11" s="1"/>
  <c r="I41"/>
  <c r="N41"/>
  <c r="O41"/>
  <c r="P41"/>
  <c r="Q41" s="1"/>
  <c r="I8"/>
  <c r="N8"/>
  <c r="O8"/>
  <c r="P8"/>
  <c r="Q8" s="1"/>
  <c r="I17"/>
  <c r="N17"/>
  <c r="O17"/>
  <c r="P17"/>
  <c r="Q17" s="1"/>
  <c r="I30"/>
  <c r="N30"/>
  <c r="O30"/>
  <c r="P30"/>
  <c r="Q30" s="1"/>
  <c r="I18"/>
  <c r="N18"/>
  <c r="O18"/>
  <c r="P18"/>
  <c r="Q18" s="1"/>
  <c r="I29"/>
  <c r="N29"/>
  <c r="O29"/>
  <c r="P29"/>
  <c r="Q29" s="1"/>
  <c r="I53"/>
  <c r="N53"/>
  <c r="O53"/>
  <c r="P53"/>
  <c r="Q53" s="1"/>
  <c r="I21"/>
  <c r="N21"/>
  <c r="O21"/>
  <c r="P21"/>
  <c r="Q21" s="1"/>
  <c r="I59"/>
  <c r="N59"/>
  <c r="O59"/>
  <c r="P59"/>
  <c r="Q59" s="1"/>
  <c r="I55"/>
  <c r="N55"/>
  <c r="O55"/>
  <c r="P55"/>
  <c r="Q55" s="1"/>
  <c r="I16"/>
  <c r="N16"/>
  <c r="O16"/>
  <c r="P16"/>
  <c r="Q16" s="1"/>
  <c r="I10"/>
  <c r="N10"/>
  <c r="O10"/>
  <c r="P10"/>
  <c r="Q10" s="1"/>
  <c r="I9"/>
  <c r="N9"/>
  <c r="O9"/>
  <c r="P9"/>
  <c r="Q9" s="1"/>
  <c r="I2"/>
  <c r="L2"/>
  <c r="N2"/>
  <c r="O2"/>
  <c r="P2"/>
  <c r="Q2" s="1"/>
  <c r="I3"/>
  <c r="N3"/>
  <c r="O3"/>
  <c r="P3"/>
  <c r="Q3" s="1"/>
  <c r="I24"/>
  <c r="N24"/>
  <c r="O24"/>
  <c r="P24"/>
  <c r="Q24" s="1"/>
  <c r="I33"/>
  <c r="N33"/>
  <c r="O33"/>
  <c r="P33"/>
  <c r="Q33" s="1"/>
  <c r="I57"/>
  <c r="N57"/>
  <c r="O57"/>
  <c r="P57"/>
  <c r="Q57" s="1"/>
  <c r="I49"/>
  <c r="N49"/>
  <c r="O49"/>
  <c r="P49"/>
  <c r="Q49" s="1"/>
  <c r="I4"/>
  <c r="N4"/>
  <c r="O4"/>
  <c r="P4"/>
  <c r="Q4" s="1"/>
  <c r="I40"/>
  <c r="N40"/>
  <c r="O40"/>
  <c r="P40"/>
  <c r="Q40" s="1"/>
  <c r="I54"/>
  <c r="N54"/>
  <c r="O54"/>
  <c r="P54"/>
  <c r="Q54" s="1"/>
  <c r="I7"/>
  <c r="N7"/>
  <c r="O7"/>
  <c r="P7"/>
  <c r="Q7" s="1"/>
  <c r="I45"/>
  <c r="N45"/>
  <c r="O45"/>
  <c r="P45"/>
  <c r="Q45" s="1"/>
  <c r="I19"/>
  <c r="N19"/>
  <c r="O19"/>
  <c r="P19"/>
  <c r="Q19" s="1"/>
  <c r="I39"/>
  <c r="N39"/>
  <c r="O39"/>
  <c r="P39"/>
  <c r="Q39" s="1"/>
  <c r="I58"/>
  <c r="N58"/>
  <c r="O58"/>
  <c r="P58"/>
  <c r="Q58" s="1"/>
  <c r="I22"/>
  <c r="N22"/>
  <c r="O22"/>
  <c r="P22"/>
  <c r="Q22" s="1"/>
  <c r="I43"/>
  <c r="N43"/>
  <c r="O43"/>
  <c r="P43"/>
  <c r="Q43" s="1"/>
  <c r="I37"/>
  <c r="N37"/>
  <c r="O37"/>
  <c r="P37"/>
  <c r="Q37" s="1"/>
  <c r="I12"/>
  <c r="N12"/>
  <c r="O12"/>
  <c r="P12"/>
  <c r="Q12" s="1"/>
  <c r="I51"/>
  <c r="N51"/>
  <c r="O51"/>
  <c r="P51"/>
  <c r="Q51" s="1"/>
  <c r="I27"/>
  <c r="N27"/>
  <c r="O27"/>
  <c r="P27"/>
  <c r="Q27" s="1"/>
  <c r="I44"/>
  <c r="N44"/>
  <c r="O44"/>
  <c r="P44"/>
  <c r="Q44" s="1"/>
  <c r="I31"/>
  <c r="N31"/>
  <c r="O31"/>
  <c r="P31"/>
  <c r="Q31" s="1"/>
  <c r="I38"/>
  <c r="N38"/>
  <c r="O38"/>
  <c r="P38"/>
  <c r="Q38" s="1"/>
  <c r="I14"/>
  <c r="N14"/>
  <c r="O14"/>
  <c r="P14"/>
  <c r="Q14" s="1"/>
  <c r="I52"/>
  <c r="N52"/>
  <c r="O52"/>
  <c r="P52"/>
  <c r="Q52" s="1"/>
  <c r="I26"/>
  <c r="N26"/>
  <c r="O26"/>
  <c r="P26"/>
  <c r="Q26" s="1"/>
  <c r="I48"/>
  <c r="N48"/>
  <c r="O48"/>
  <c r="P48"/>
  <c r="Q48" s="1"/>
  <c r="I46"/>
  <c r="N46"/>
  <c r="O46"/>
  <c r="P46"/>
  <c r="Q46" s="1"/>
  <c r="I28"/>
  <c r="N28"/>
  <c r="O28"/>
  <c r="P28"/>
  <c r="Q28" s="1"/>
  <c r="I5"/>
  <c r="N5"/>
  <c r="O5"/>
  <c r="P5"/>
  <c r="Q5" s="1"/>
  <c r="I32"/>
  <c r="N32"/>
  <c r="O32"/>
  <c r="P32"/>
  <c r="Q32" s="1"/>
  <c r="I23"/>
  <c r="N23"/>
  <c r="O23"/>
  <c r="P23"/>
  <c r="Q23" s="1"/>
  <c r="I34"/>
  <c r="N34"/>
  <c r="O34"/>
  <c r="P34"/>
  <c r="Q34" s="1"/>
  <c r="I6"/>
  <c r="N6"/>
  <c r="O6"/>
  <c r="P6"/>
  <c r="Q6" s="1"/>
  <c r="I15"/>
  <c r="N15"/>
  <c r="O15"/>
  <c r="P15"/>
  <c r="Q15" s="1"/>
  <c r="I25"/>
  <c r="N25"/>
  <c r="O25"/>
  <c r="P25"/>
  <c r="Q25" s="1"/>
  <c r="I20"/>
  <c r="N20"/>
  <c r="O20"/>
  <c r="P20"/>
  <c r="Q20" s="1"/>
  <c r="I56"/>
  <c r="N56"/>
  <c r="O56"/>
  <c r="P56"/>
  <c r="Q56" s="1"/>
  <c r="I36"/>
  <c r="N36"/>
  <c r="O36"/>
  <c r="P36"/>
  <c r="Q36" s="1"/>
  <c r="I50"/>
  <c r="N50"/>
  <c r="O50"/>
  <c r="P50"/>
  <c r="Q50" s="1"/>
  <c r="P35"/>
  <c r="O35"/>
  <c r="N35"/>
  <c r="F13"/>
  <c r="F42"/>
  <c r="F47"/>
  <c r="F11"/>
  <c r="F41"/>
  <c r="F8"/>
  <c r="F17"/>
  <c r="F30"/>
  <c r="F18"/>
  <c r="F29"/>
  <c r="F53"/>
  <c r="F21"/>
  <c r="F59"/>
  <c r="F55"/>
  <c r="F16"/>
  <c r="F10"/>
  <c r="F9"/>
  <c r="F2"/>
  <c r="F3"/>
  <c r="F24"/>
  <c r="F33"/>
  <c r="F57"/>
  <c r="F49"/>
  <c r="F4"/>
  <c r="F40"/>
  <c r="F54"/>
  <c r="F7"/>
  <c r="F45"/>
  <c r="F19"/>
  <c r="F39"/>
  <c r="F58"/>
  <c r="F22"/>
  <c r="F43"/>
  <c r="F37"/>
  <c r="F12"/>
  <c r="F51"/>
  <c r="F27"/>
  <c r="F44"/>
  <c r="F31"/>
  <c r="F38"/>
  <c r="F14"/>
  <c r="F52"/>
  <c r="F26"/>
  <c r="F48"/>
  <c r="F46"/>
  <c r="F28"/>
  <c r="F5"/>
  <c r="F32"/>
  <c r="F23"/>
  <c r="F34"/>
  <c r="F6"/>
  <c r="F15"/>
  <c r="F25"/>
  <c r="F20"/>
  <c r="F56"/>
  <c r="F36"/>
  <c r="F50"/>
  <c r="Q35"/>
  <c r="I35"/>
  <c r="F35"/>
  <c r="I3" i="10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P2"/>
  <c r="Q2" s="1"/>
  <c r="O2"/>
  <c r="N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L2"/>
  <c r="I2"/>
  <c r="F2"/>
  <c r="I10" i="9"/>
  <c r="I43"/>
  <c r="I11"/>
  <c r="I39"/>
  <c r="I9"/>
  <c r="I17"/>
  <c r="I28"/>
  <c r="I18"/>
  <c r="I29"/>
  <c r="I20"/>
  <c r="I53"/>
  <c r="I49"/>
  <c r="I15"/>
  <c r="I13"/>
  <c r="I8"/>
  <c r="I2"/>
  <c r="I3"/>
  <c r="I24"/>
  <c r="I48"/>
  <c r="I45"/>
  <c r="I4"/>
  <c r="I36"/>
  <c r="I50"/>
  <c r="I6"/>
  <c r="I19"/>
  <c r="I38"/>
  <c r="I52"/>
  <c r="I21"/>
  <c r="I40"/>
  <c r="I35"/>
  <c r="I12"/>
  <c r="I46"/>
  <c r="I27"/>
  <c r="I41"/>
  <c r="I30"/>
  <c r="I37"/>
  <c r="I16"/>
  <c r="I47"/>
  <c r="I25"/>
  <c r="I42"/>
  <c r="I26"/>
  <c r="I7"/>
  <c r="I31"/>
  <c r="I22"/>
  <c r="I34"/>
  <c r="I5"/>
  <c r="I14"/>
  <c r="I23"/>
  <c r="I51"/>
  <c r="I32"/>
  <c r="I44"/>
  <c r="P33"/>
  <c r="Q33" s="1"/>
  <c r="N33"/>
  <c r="O33"/>
  <c r="F10"/>
  <c r="F43"/>
  <c r="F11"/>
  <c r="F39"/>
  <c r="F9"/>
  <c r="F17"/>
  <c r="F28"/>
  <c r="F18"/>
  <c r="F29"/>
  <c r="F20"/>
  <c r="F53"/>
  <c r="F49"/>
  <c r="F15"/>
  <c r="F13"/>
  <c r="F8"/>
  <c r="F2"/>
  <c r="F3"/>
  <c r="F24"/>
  <c r="F48"/>
  <c r="F45"/>
  <c r="F4"/>
  <c r="F36"/>
  <c r="F50"/>
  <c r="F6"/>
  <c r="F19"/>
  <c r="F38"/>
  <c r="F52"/>
  <c r="F21"/>
  <c r="F40"/>
  <c r="F35"/>
  <c r="F12"/>
  <c r="F46"/>
  <c r="F27"/>
  <c r="F41"/>
  <c r="F30"/>
  <c r="F37"/>
  <c r="F16"/>
  <c r="F47"/>
  <c r="F25"/>
  <c r="F42"/>
  <c r="F26"/>
  <c r="F7"/>
  <c r="F31"/>
  <c r="F22"/>
  <c r="F34"/>
  <c r="F5"/>
  <c r="F14"/>
  <c r="F23"/>
  <c r="F51"/>
  <c r="F32"/>
  <c r="F44"/>
  <c r="L33"/>
  <c r="I33"/>
  <c r="F33"/>
  <c r="I3" i="8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F36"/>
  <c r="F37"/>
  <c r="F22"/>
  <c r="F51"/>
  <c r="F50"/>
  <c r="F49"/>
  <c r="F48"/>
  <c r="F47"/>
  <c r="F46"/>
  <c r="F45"/>
  <c r="F44"/>
  <c r="F43"/>
  <c r="F42"/>
  <c r="F41"/>
  <c r="F40"/>
  <c r="F39"/>
  <c r="F38"/>
  <c r="F35"/>
  <c r="F34"/>
  <c r="F33"/>
  <c r="F32"/>
  <c r="F31"/>
  <c r="F30"/>
  <c r="F29"/>
  <c r="F28"/>
  <c r="F27"/>
  <c r="F26"/>
  <c r="F25"/>
  <c r="F24"/>
  <c r="F23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I2"/>
  <c r="F2"/>
  <c r="I3" i="7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I2"/>
  <c r="F2"/>
  <c r="P2" i="3"/>
  <c r="Q2" s="1"/>
  <c r="I3" i="6"/>
  <c r="I4"/>
  <c r="I5"/>
  <c r="I6"/>
  <c r="I7"/>
  <c r="I8"/>
  <c r="I9"/>
  <c r="I10"/>
  <c r="I11"/>
  <c r="I12"/>
  <c r="I13"/>
  <c r="I14"/>
  <c r="I15"/>
  <c r="I16"/>
  <c r="I17"/>
  <c r="I18"/>
  <c r="I19"/>
  <c r="L19"/>
  <c r="N19"/>
  <c r="O19"/>
  <c r="P19"/>
  <c r="Q19" s="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2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22"/>
  <c r="F23"/>
  <c r="F24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I3" i="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2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P2" i="4"/>
  <c r="Q2" s="1"/>
  <c r="O2" i="3"/>
  <c r="N2" i="4"/>
  <c r="O2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  <c r="I5"/>
  <c r="F5"/>
  <c r="I4"/>
  <c r="F4"/>
  <c r="I3"/>
  <c r="F3"/>
  <c r="L2"/>
  <c r="I2"/>
  <c r="F2"/>
  <c r="N2" i="3"/>
  <c r="L2"/>
  <c r="I33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  <c r="I5"/>
  <c r="F5"/>
  <c r="I4"/>
  <c r="F4"/>
  <c r="I3"/>
  <c r="F3"/>
  <c r="I2"/>
  <c r="F2"/>
  <c r="I42" i="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  <c r="I5"/>
  <c r="F5"/>
  <c r="I4"/>
  <c r="F4"/>
  <c r="I3"/>
  <c r="F3"/>
  <c r="L2"/>
  <c r="I2"/>
  <c r="F2"/>
  <c r="L27" i="1"/>
  <c r="I18"/>
  <c r="I41"/>
  <c r="I3"/>
  <c r="I2"/>
  <c r="I27"/>
  <c r="I9"/>
  <c r="I14"/>
  <c r="I34"/>
  <c r="I16"/>
  <c r="I12"/>
  <c r="I21"/>
  <c r="I10"/>
  <c r="I20"/>
  <c r="I37"/>
  <c r="I8"/>
  <c r="I24"/>
  <c r="I32"/>
  <c r="I4"/>
  <c r="I28"/>
  <c r="I6"/>
  <c r="I11"/>
  <c r="I38"/>
  <c r="I30"/>
  <c r="I13"/>
  <c r="I39"/>
  <c r="I26"/>
  <c r="I36"/>
  <c r="I17"/>
  <c r="I35"/>
  <c r="I29"/>
  <c r="I23"/>
  <c r="I7"/>
  <c r="I25"/>
  <c r="I31"/>
  <c r="I5"/>
  <c r="I15"/>
  <c r="I22"/>
  <c r="I42"/>
  <c r="I19"/>
  <c r="I33"/>
  <c r="I40"/>
  <c r="F40"/>
  <c r="F2"/>
  <c r="F17"/>
  <c r="F3"/>
  <c r="F12"/>
  <c r="F8"/>
  <c r="F7"/>
  <c r="F5"/>
  <c r="F16"/>
  <c r="F19"/>
  <c r="F6"/>
  <c r="F9"/>
  <c r="F14"/>
  <c r="F24"/>
  <c r="F11"/>
  <c r="F13"/>
  <c r="F34"/>
  <c r="F15"/>
  <c r="F20"/>
  <c r="F29"/>
  <c r="F27"/>
  <c r="F33"/>
  <c r="F28"/>
  <c r="F10"/>
  <c r="F18"/>
  <c r="F25"/>
  <c r="F4"/>
  <c r="F22"/>
  <c r="F31"/>
  <c r="F38"/>
  <c r="F30"/>
  <c r="F35"/>
  <c r="F26"/>
  <c r="F36"/>
  <c r="F23"/>
  <c r="F21"/>
  <c r="F37"/>
  <c r="F41"/>
  <c r="F42"/>
  <c r="F39"/>
  <c r="F32"/>
  <c r="K25" i="18" l="1"/>
  <c r="M45"/>
  <c r="K46"/>
  <c r="K11"/>
  <c r="K22"/>
  <c r="K68"/>
  <c r="K34"/>
  <c r="K5"/>
  <c r="K23"/>
  <c r="M9"/>
  <c r="M30"/>
  <c r="K63"/>
  <c r="K50"/>
  <c r="M6"/>
  <c r="M3"/>
  <c r="M65"/>
  <c r="K58"/>
  <c r="K35"/>
  <c r="M8"/>
  <c r="M33"/>
  <c r="M67"/>
  <c r="M61"/>
  <c r="M19"/>
  <c r="M56"/>
  <c r="M43"/>
  <c r="K33" i="9"/>
  <c r="K51"/>
  <c r="K38"/>
  <c r="K6"/>
  <c r="K23"/>
  <c r="K34"/>
  <c r="K19"/>
  <c r="M33" i="1"/>
  <c r="M19"/>
  <c r="M42"/>
  <c r="M22"/>
  <c r="M15"/>
  <c r="M5"/>
  <c r="M31"/>
  <c r="M25"/>
  <c r="M7"/>
  <c r="M23"/>
  <c r="M29"/>
  <c r="M35"/>
  <c r="M17"/>
  <c r="M36"/>
  <c r="M26"/>
  <c r="M39"/>
  <c r="M13"/>
  <c r="M30"/>
  <c r="M38"/>
  <c r="M9"/>
  <c r="M20" i="2"/>
  <c r="M16"/>
  <c r="K14"/>
  <c r="M12"/>
  <c r="K10"/>
  <c r="M8"/>
  <c r="K6"/>
  <c r="M4"/>
  <c r="K43" i="3"/>
  <c r="K42"/>
  <c r="K41"/>
  <c r="K40"/>
  <c r="K39"/>
  <c r="K38"/>
  <c r="K37"/>
  <c r="K36"/>
  <c r="K35"/>
  <c r="K34"/>
  <c r="K33"/>
  <c r="K32"/>
  <c r="K31"/>
  <c r="K30"/>
  <c r="K29"/>
  <c r="K28"/>
  <c r="K27"/>
  <c r="K26"/>
  <c r="K43" i="4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3"/>
  <c r="K2"/>
  <c r="K45" i="6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18"/>
  <c r="K17"/>
  <c r="K16"/>
  <c r="K15"/>
  <c r="K14"/>
  <c r="K13"/>
  <c r="K12"/>
  <c r="K11"/>
  <c r="K10"/>
  <c r="K9"/>
  <c r="K8"/>
  <c r="K7"/>
  <c r="K6"/>
  <c r="K5"/>
  <c r="K4"/>
  <c r="K3"/>
  <c r="K2"/>
  <c r="K48" i="7"/>
  <c r="K47"/>
  <c r="K45"/>
  <c r="K43"/>
  <c r="K42"/>
  <c r="K41"/>
  <c r="K40"/>
  <c r="K39"/>
  <c r="K38"/>
  <c r="K37"/>
  <c r="K36"/>
  <c r="K35"/>
  <c r="K33"/>
  <c r="K32"/>
  <c r="K31"/>
  <c r="K30"/>
  <c r="K29"/>
  <c r="K27"/>
  <c r="K26"/>
  <c r="K25"/>
  <c r="K24"/>
  <c r="K23"/>
  <c r="K22"/>
  <c r="K20"/>
  <c r="K19"/>
  <c r="K18"/>
  <c r="K17"/>
  <c r="K16"/>
  <c r="K15"/>
  <c r="K14"/>
  <c r="K13"/>
  <c r="K12"/>
  <c r="K11"/>
  <c r="K10"/>
  <c r="K9"/>
  <c r="K8"/>
  <c r="K7"/>
  <c r="K6"/>
  <c r="K5"/>
  <c r="K44" i="9"/>
  <c r="K32"/>
  <c r="K14"/>
  <c r="K5"/>
  <c r="K22"/>
  <c r="K31"/>
  <c r="K7"/>
  <c r="K26"/>
  <c r="K42"/>
  <c r="K30"/>
  <c r="K41"/>
  <c r="K27"/>
  <c r="K46"/>
  <c r="K12"/>
  <c r="K35"/>
  <c r="K21"/>
  <c r="K52"/>
  <c r="K50"/>
  <c r="K36"/>
  <c r="K4"/>
  <c r="K45"/>
  <c r="K48"/>
  <c r="K13"/>
  <c r="K15"/>
  <c r="K49"/>
  <c r="K53"/>
  <c r="K20"/>
  <c r="K29"/>
  <c r="K18"/>
  <c r="K28"/>
  <c r="K17"/>
  <c r="K9"/>
  <c r="K39"/>
  <c r="K11"/>
  <c r="K43"/>
  <c r="K10"/>
  <c r="K56" i="10"/>
  <c r="K55"/>
  <c r="K54"/>
  <c r="K53"/>
  <c r="K52"/>
  <c r="K50"/>
  <c r="K49"/>
  <c r="K47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0"/>
  <c r="K19"/>
  <c r="K14"/>
  <c r="K10"/>
  <c r="K9"/>
  <c r="K8"/>
  <c r="K7"/>
  <c r="K6"/>
  <c r="K5"/>
  <c r="K3"/>
  <c r="M54" i="18"/>
  <c r="M31"/>
  <c r="M64"/>
  <c r="M40"/>
  <c r="M66"/>
  <c r="M42"/>
  <c r="K21"/>
  <c r="M20"/>
  <c r="M27"/>
  <c r="M7"/>
  <c r="M37"/>
  <c r="M36"/>
  <c r="K14"/>
  <c r="M57"/>
  <c r="K52"/>
  <c r="M44"/>
  <c r="K47"/>
  <c r="M18"/>
  <c r="M16"/>
  <c r="K26"/>
  <c r="M10"/>
  <c r="K39"/>
  <c r="M28"/>
  <c r="K17"/>
  <c r="M60"/>
  <c r="M29"/>
  <c r="K59"/>
  <c r="M4"/>
  <c r="K69"/>
  <c r="K48"/>
  <c r="M12"/>
  <c r="K55"/>
  <c r="M15"/>
  <c r="K32"/>
  <c r="M49"/>
  <c r="K38"/>
  <c r="M62"/>
  <c r="K51"/>
  <c r="M24"/>
  <c r="K41"/>
  <c r="M56" i="17"/>
  <c r="K34"/>
  <c r="M67"/>
  <c r="K52"/>
  <c r="M37"/>
  <c r="K6"/>
  <c r="M44"/>
  <c r="K53"/>
  <c r="M32"/>
  <c r="K60"/>
  <c r="M41"/>
  <c r="K43"/>
  <c r="M22"/>
  <c r="K33"/>
  <c r="M13"/>
  <c r="K24"/>
  <c r="M64"/>
  <c r="K38"/>
  <c r="M46"/>
  <c r="K28"/>
  <c r="M35"/>
  <c r="K26"/>
  <c r="M10"/>
  <c r="K12"/>
  <c r="M27"/>
  <c r="K31"/>
  <c r="M17"/>
  <c r="K36"/>
  <c r="M7"/>
  <c r="K15"/>
  <c r="M62"/>
  <c r="K63"/>
  <c r="M42"/>
  <c r="K20"/>
  <c r="M19"/>
  <c r="K25"/>
  <c r="M39"/>
  <c r="K54"/>
  <c r="M4"/>
  <c r="K3"/>
  <c r="M23"/>
  <c r="K68"/>
  <c r="M11"/>
  <c r="K40"/>
  <c r="M59"/>
  <c r="K47"/>
  <c r="M65"/>
  <c r="K8"/>
  <c r="M66"/>
  <c r="K51"/>
  <c r="M9"/>
  <c r="K16"/>
  <c r="M49"/>
  <c r="K48"/>
  <c r="M21"/>
  <c r="K57"/>
  <c r="M58"/>
  <c r="K2"/>
  <c r="M55"/>
  <c r="K29"/>
  <c r="M14"/>
  <c r="K30"/>
  <c r="M18"/>
  <c r="K5"/>
  <c r="M50"/>
  <c r="K45"/>
  <c r="M61"/>
  <c r="K43" i="13"/>
  <c r="M42"/>
  <c r="M57"/>
  <c r="M6"/>
  <c r="M60"/>
  <c r="M65" i="16"/>
  <c r="K64"/>
  <c r="M63"/>
  <c r="K62"/>
  <c r="M61"/>
  <c r="K60"/>
  <c r="M59"/>
  <c r="K58"/>
  <c r="M57"/>
  <c r="K56"/>
  <c r="M55"/>
  <c r="K54"/>
  <c r="M53"/>
  <c r="K52"/>
  <c r="M51"/>
  <c r="K50"/>
  <c r="M49"/>
  <c r="K48"/>
  <c r="M47"/>
  <c r="K46"/>
  <c r="M45"/>
  <c r="K44"/>
  <c r="M43"/>
  <c r="K42"/>
  <c r="M41"/>
  <c r="K40"/>
  <c r="M39"/>
  <c r="K38"/>
  <c r="M37"/>
  <c r="K36"/>
  <c r="M35"/>
  <c r="K34"/>
  <c r="M33"/>
  <c r="K32"/>
  <c r="M31"/>
  <c r="K30"/>
  <c r="M29"/>
  <c r="K28"/>
  <c r="M27"/>
  <c r="K26"/>
  <c r="M25"/>
  <c r="K24"/>
  <c r="M23"/>
  <c r="K22"/>
  <c r="M21"/>
  <c r="K20"/>
  <c r="M19"/>
  <c r="K18"/>
  <c r="M17"/>
  <c r="K16"/>
  <c r="M15"/>
  <c r="K14"/>
  <c r="M13"/>
  <c r="K12"/>
  <c r="M11"/>
  <c r="K10"/>
  <c r="M9"/>
  <c r="K8"/>
  <c r="M7"/>
  <c r="K6"/>
  <c r="M5"/>
  <c r="K4"/>
  <c r="M3"/>
  <c r="M2"/>
  <c r="K13" i="15"/>
  <c r="K55"/>
  <c r="K15"/>
  <c r="K61"/>
  <c r="K21"/>
  <c r="K9"/>
  <c r="K47"/>
  <c r="M43"/>
  <c r="M35"/>
  <c r="M59"/>
  <c r="K27"/>
  <c r="K7"/>
  <c r="K31"/>
  <c r="M63"/>
  <c r="M57"/>
  <c r="K49"/>
  <c r="K17"/>
  <c r="K33"/>
  <c r="K30"/>
  <c r="K6"/>
  <c r="K41"/>
  <c r="K29"/>
  <c r="K23"/>
  <c r="M51"/>
  <c r="M3"/>
  <c r="M2"/>
  <c r="K45"/>
  <c r="K39"/>
  <c r="K25"/>
  <c r="K19"/>
  <c r="K11"/>
  <c r="K4"/>
  <c r="K53"/>
  <c r="K5"/>
  <c r="M64"/>
  <c r="K62"/>
  <c r="M60"/>
  <c r="K58"/>
  <c r="M56"/>
  <c r="K54"/>
  <c r="M52"/>
  <c r="K50"/>
  <c r="M48"/>
  <c r="K46"/>
  <c r="M44"/>
  <c r="K42"/>
  <c r="M40"/>
  <c r="K38"/>
  <c r="M36"/>
  <c r="K34"/>
  <c r="M32"/>
  <c r="M28"/>
  <c r="K26"/>
  <c r="M24"/>
  <c r="K22"/>
  <c r="M20"/>
  <c r="K18"/>
  <c r="M16"/>
  <c r="K14"/>
  <c r="M12"/>
  <c r="K10"/>
  <c r="M8"/>
  <c r="M58" i="14"/>
  <c r="K42"/>
  <c r="M34"/>
  <c r="K18"/>
  <c r="M28"/>
  <c r="K14"/>
  <c r="K50"/>
  <c r="M38"/>
  <c r="K54"/>
  <c r="K4"/>
  <c r="M44"/>
  <c r="K32"/>
  <c r="K22"/>
  <c r="M17"/>
  <c r="M16"/>
  <c r="K8"/>
  <c r="M62"/>
  <c r="M61"/>
  <c r="M56"/>
  <c r="K48"/>
  <c r="M46"/>
  <c r="M45"/>
  <c r="M40"/>
  <c r="M13"/>
  <c r="K36"/>
  <c r="M29"/>
  <c r="K26"/>
  <c r="K11"/>
  <c r="K10"/>
  <c r="K7"/>
  <c r="K6"/>
  <c r="M3"/>
  <c r="M53"/>
  <c r="M52"/>
  <c r="M21"/>
  <c r="M20"/>
  <c r="K30"/>
  <c r="M25"/>
  <c r="M24"/>
  <c r="M63"/>
  <c r="M59"/>
  <c r="K57"/>
  <c r="M55"/>
  <c r="M51"/>
  <c r="K49"/>
  <c r="M47"/>
  <c r="M43"/>
  <c r="K41"/>
  <c r="M39"/>
  <c r="K37"/>
  <c r="M35"/>
  <c r="K33"/>
  <c r="M31"/>
  <c r="M27"/>
  <c r="M23"/>
  <c r="M19"/>
  <c r="M15"/>
  <c r="K9"/>
  <c r="K5"/>
  <c r="M12"/>
  <c r="M2"/>
  <c r="K53" i="13"/>
  <c r="K62"/>
  <c r="M45"/>
  <c r="K54"/>
  <c r="K49"/>
  <c r="K3"/>
  <c r="K24"/>
  <c r="K25"/>
  <c r="K5"/>
  <c r="M36"/>
  <c r="K21"/>
  <c r="M12"/>
  <c r="K48"/>
  <c r="K47"/>
  <c r="K10"/>
  <c r="K19"/>
  <c r="K4"/>
  <c r="K39"/>
  <c r="M8"/>
  <c r="K35"/>
  <c r="M18"/>
  <c r="K23"/>
  <c r="K29"/>
  <c r="M28"/>
  <c r="M13"/>
  <c r="M59"/>
  <c r="K44"/>
  <c r="K20"/>
  <c r="K38"/>
  <c r="M50"/>
  <c r="K11"/>
  <c r="K40"/>
  <c r="K46"/>
  <c r="M33"/>
  <c r="K58"/>
  <c r="K41"/>
  <c r="K32"/>
  <c r="M22"/>
  <c r="K52"/>
  <c r="K34"/>
  <c r="M15"/>
  <c r="M16"/>
  <c r="M31"/>
  <c r="M26"/>
  <c r="M55"/>
  <c r="M30"/>
  <c r="M7"/>
  <c r="M56"/>
  <c r="M14"/>
  <c r="M2"/>
  <c r="M27"/>
  <c r="M9"/>
  <c r="M61"/>
  <c r="K51"/>
  <c r="M37"/>
  <c r="M17"/>
  <c r="K49" i="12"/>
  <c r="K30"/>
  <c r="K52"/>
  <c r="M12"/>
  <c r="M7"/>
  <c r="M3"/>
  <c r="M2"/>
  <c r="K57"/>
  <c r="K56"/>
  <c r="M44"/>
  <c r="M43"/>
  <c r="M42"/>
  <c r="K37"/>
  <c r="K36"/>
  <c r="M28"/>
  <c r="K24"/>
  <c r="M22"/>
  <c r="M16"/>
  <c r="K14"/>
  <c r="M11"/>
  <c r="M8"/>
  <c r="M51"/>
  <c r="M47"/>
  <c r="M59"/>
  <c r="M55"/>
  <c r="K45"/>
  <c r="K34"/>
  <c r="K29"/>
  <c r="K9"/>
  <c r="K41"/>
  <c r="M39"/>
  <c r="M35"/>
  <c r="M31"/>
  <c r="M27"/>
  <c r="K25"/>
  <c r="M23"/>
  <c r="K21"/>
  <c r="M19"/>
  <c r="K17"/>
  <c r="M15"/>
  <c r="K58"/>
  <c r="K54"/>
  <c r="K50"/>
  <c r="K46"/>
  <c r="K10"/>
  <c r="K6"/>
  <c r="M2" i="11"/>
  <c r="K59"/>
  <c r="K58"/>
  <c r="K56"/>
  <c r="K55"/>
  <c r="K53"/>
  <c r="K54"/>
  <c r="K51"/>
  <c r="K52"/>
  <c r="K50"/>
  <c r="K49"/>
  <c r="K48"/>
  <c r="K47"/>
  <c r="K46"/>
  <c r="K45"/>
  <c r="K44"/>
  <c r="K42"/>
  <c r="K41"/>
  <c r="K43"/>
  <c r="K57"/>
  <c r="K39"/>
  <c r="K40"/>
  <c r="K38"/>
  <c r="K37"/>
  <c r="K35"/>
  <c r="K34"/>
  <c r="K33"/>
  <c r="K36"/>
  <c r="K32"/>
  <c r="K31"/>
  <c r="K29"/>
  <c r="K30"/>
  <c r="K27"/>
  <c r="K28"/>
  <c r="K26"/>
  <c r="K25"/>
  <c r="K24"/>
  <c r="K23"/>
  <c r="K22"/>
  <c r="K21"/>
  <c r="K20"/>
  <c r="K19"/>
  <c r="K18"/>
  <c r="K17"/>
  <c r="K15"/>
  <c r="K14"/>
  <c r="K12"/>
  <c r="K16"/>
  <c r="K10"/>
  <c r="K13"/>
  <c r="K11"/>
  <c r="K8"/>
  <c r="K9"/>
  <c r="K7"/>
  <c r="K5"/>
  <c r="K6"/>
  <c r="K4"/>
  <c r="K3"/>
</calcChain>
</file>

<file path=xl/sharedStrings.xml><?xml version="1.0" encoding="utf-8"?>
<sst xmlns="http://schemas.openxmlformats.org/spreadsheetml/2006/main" count="1378" uniqueCount="161">
  <si>
    <t>Китай</t>
  </si>
  <si>
    <t>4.03%</t>
  </si>
  <si>
    <t>Италия</t>
  </si>
  <si>
    <t>10.08%</t>
  </si>
  <si>
    <t>США</t>
  </si>
  <si>
    <t>1.5%</t>
  </si>
  <si>
    <t>Испания</t>
  </si>
  <si>
    <t>7.36%</t>
  </si>
  <si>
    <t>Германия</t>
  </si>
  <si>
    <t>0.54%</t>
  </si>
  <si>
    <t>Иран</t>
  </si>
  <si>
    <t>7.67%</t>
  </si>
  <si>
    <t>Франция</t>
  </si>
  <si>
    <t>5.27%</t>
  </si>
  <si>
    <t>Швейцария</t>
  </si>
  <si>
    <t>1.4%</t>
  </si>
  <si>
    <t>Великобритания</t>
  </si>
  <si>
    <t>4.87%</t>
  </si>
  <si>
    <t>Южная Корея</t>
  </si>
  <si>
    <t>1.42%</t>
  </si>
  <si>
    <t>Нидерланды</t>
  </si>
  <si>
    <t>5.55%</t>
  </si>
  <si>
    <t>Австрия</t>
  </si>
  <si>
    <t>0.55%</t>
  </si>
  <si>
    <t>Бельгия</t>
  </si>
  <si>
    <t>3.6%</t>
  </si>
  <si>
    <t>Канада</t>
  </si>
  <si>
    <t>1.02%</t>
  </si>
  <si>
    <t>Норвегия</t>
  </si>
  <si>
    <t>0.45%</t>
  </si>
  <si>
    <t>Португалия</t>
  </si>
  <si>
    <t>1.43%</t>
  </si>
  <si>
    <t>Бразилия</t>
  </si>
  <si>
    <t>2.3%</t>
  </si>
  <si>
    <t>Швеция</t>
  </si>
  <si>
    <t>1.67%</t>
  </si>
  <si>
    <t>Израиль</t>
  </si>
  <si>
    <t>0.2%</t>
  </si>
  <si>
    <t>Турция</t>
  </si>
  <si>
    <t>2.42%</t>
  </si>
  <si>
    <t>Австралия</t>
  </si>
  <si>
    <t>0.33%</t>
  </si>
  <si>
    <t>Япония</t>
  </si>
  <si>
    <t>2.23%</t>
  </si>
  <si>
    <t>Малайзия</t>
  </si>
  <si>
    <t>0.94%</t>
  </si>
  <si>
    <t>Дания</t>
  </si>
  <si>
    <t>1.86%</t>
  </si>
  <si>
    <t>Ирландия</t>
  </si>
  <si>
    <t>0.57%</t>
  </si>
  <si>
    <t>Чехия</t>
  </si>
  <si>
    <t>Люксембург</t>
  </si>
  <si>
    <t>0.6%</t>
  </si>
  <si>
    <t>Эквадор</t>
  </si>
  <si>
    <t>2.39%</t>
  </si>
  <si>
    <t>Чили</t>
  </si>
  <si>
    <t>0.26%</t>
  </si>
  <si>
    <t>Пакистан</t>
  </si>
  <si>
    <t>0.73%</t>
  </si>
  <si>
    <t>Польша</t>
  </si>
  <si>
    <t>1.33%</t>
  </si>
  <si>
    <t>Таиланд</t>
  </si>
  <si>
    <t>0.38%</t>
  </si>
  <si>
    <t>Румыния</t>
  </si>
  <si>
    <t>1.87%</t>
  </si>
  <si>
    <t>Саудовская Аравия</t>
  </si>
  <si>
    <t>0.11%</t>
  </si>
  <si>
    <t>Финляндия</t>
  </si>
  <si>
    <t>0.34%</t>
  </si>
  <si>
    <t>Греция</t>
  </si>
  <si>
    <t>2.67%</t>
  </si>
  <si>
    <t>Индонезия</t>
  </si>
  <si>
    <t>7.34%</t>
  </si>
  <si>
    <t>Исландия</t>
  </si>
  <si>
    <t>ЮАР</t>
  </si>
  <si>
    <t>Россия</t>
  </si>
  <si>
    <t>0.29</t>
  </si>
  <si>
    <t>Страна</t>
  </si>
  <si>
    <t>Всего</t>
  </si>
  <si>
    <t>Умерло</t>
  </si>
  <si>
    <t>Выздоровело</t>
  </si>
  <si>
    <t>Население</t>
  </si>
  <si>
    <t>%Стариков</t>
  </si>
  <si>
    <t>Стариков</t>
  </si>
  <si>
    <t>Индия</t>
  </si>
  <si>
    <t>1.65%</t>
  </si>
  <si>
    <t>Масштаб болезни</t>
  </si>
  <si>
    <t>Масштаб смерти</t>
  </si>
  <si>
    <t>Масштаб беды</t>
  </si>
  <si>
    <t>1.51%</t>
  </si>
  <si>
    <t>4.02%</t>
  </si>
  <si>
    <t>10.19%</t>
  </si>
  <si>
    <t>7.55%</t>
  </si>
  <si>
    <t>0.59%</t>
  </si>
  <si>
    <t>5.74%</t>
  </si>
  <si>
    <t>7.59%</t>
  </si>
  <si>
    <t>4.91%</t>
  </si>
  <si>
    <t>1.62%</t>
  </si>
  <si>
    <t>1.48%</t>
  </si>
  <si>
    <t>5.82%</t>
  </si>
  <si>
    <t>0.7%</t>
  </si>
  <si>
    <t>3.52%</t>
  </si>
  <si>
    <t>0.96%</t>
  </si>
  <si>
    <t>2.06%</t>
  </si>
  <si>
    <t>1.69%</t>
  </si>
  <si>
    <t>0.41%</t>
  </si>
  <si>
    <t>2.57%</t>
  </si>
  <si>
    <t>2.71%</t>
  </si>
  <si>
    <t>0.29%</t>
  </si>
  <si>
    <t>1.18%</t>
  </si>
  <si>
    <t>2.02%</t>
  </si>
  <si>
    <t>2.33%</t>
  </si>
  <si>
    <t>0.46%</t>
  </si>
  <si>
    <t>1.04%</t>
  </si>
  <si>
    <t>0.61%</t>
  </si>
  <si>
    <t>0.3%</t>
  </si>
  <si>
    <t>1.31%</t>
  </si>
  <si>
    <t>0.74%</t>
  </si>
  <si>
    <t>0.44%</t>
  </si>
  <si>
    <t>0.52%</t>
  </si>
  <si>
    <t>8.73%</t>
  </si>
  <si>
    <t>3.02%</t>
  </si>
  <si>
    <t>0.23%</t>
  </si>
  <si>
    <t>0.24%</t>
  </si>
  <si>
    <t>2.75%</t>
  </si>
  <si>
    <t>Масштаб роста</t>
  </si>
  <si>
    <t>Темп роста</t>
  </si>
  <si>
    <t>Филиппины</t>
  </si>
  <si>
    <t>Динамика заражения</t>
  </si>
  <si>
    <t>Панама</t>
  </si>
  <si>
    <t>Мексика</t>
  </si>
  <si>
    <t>Аргентина</t>
  </si>
  <si>
    <t>Доминиканская Республика</t>
  </si>
  <si>
    <t>Перу</t>
  </si>
  <si>
    <t>Колумбия</t>
  </si>
  <si>
    <t>Сербия</t>
  </si>
  <si>
    <t>Сингапур</t>
  </si>
  <si>
    <t>ОАЭ</t>
  </si>
  <si>
    <t>Хорватия</t>
  </si>
  <si>
    <t>Украина</t>
  </si>
  <si>
    <t>Катар</t>
  </si>
  <si>
    <t>Алжир</t>
  </si>
  <si>
    <t>Новая Зеландия</t>
  </si>
  <si>
    <t>Эстония</t>
  </si>
  <si>
    <t>Египет</t>
  </si>
  <si>
    <t>Больные</t>
  </si>
  <si>
    <t>%Смертн</t>
  </si>
  <si>
    <t>%Смертн исходов</t>
  </si>
  <si>
    <t>Масштаб дин.зар.</t>
  </si>
  <si>
    <t>Марокко</t>
  </si>
  <si>
    <t>Словения</t>
  </si>
  <si>
    <t>Ирак</t>
  </si>
  <si>
    <t>Молдова</t>
  </si>
  <si>
    <t>Беларусь</t>
  </si>
  <si>
    <t>Ср.темп роста 3д.</t>
  </si>
  <si>
    <t>Венгрия</t>
  </si>
  <si>
    <t>Гонконг</t>
  </si>
  <si>
    <t>Кувейт</t>
  </si>
  <si>
    <t>Литва</t>
  </si>
  <si>
    <t>%недост. смертн</t>
  </si>
  <si>
    <t>Бахрейн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</si>
</sst>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262626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9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10" fontId="9" fillId="0" borderId="2" xfId="0" applyNumberFormat="1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10" fontId="9" fillId="0" borderId="4" xfId="0" applyNumberFormat="1" applyFont="1" applyBorder="1" applyAlignment="1">
      <alignment horizontal="justify" vertical="top" wrapText="1"/>
    </xf>
    <xf numFmtId="9" fontId="9" fillId="0" borderId="4" xfId="0" applyNumberFormat="1" applyFont="1" applyBorder="1" applyAlignment="1">
      <alignment horizontal="justify" vertical="top" wrapText="1"/>
    </xf>
    <xf numFmtId="10" fontId="9" fillId="0" borderId="0" xfId="0" applyNumberFormat="1" applyFont="1"/>
    <xf numFmtId="3" fontId="9" fillId="0" borderId="0" xfId="0" applyNumberFormat="1" applyFont="1" applyAlignment="1">
      <alignment wrapText="1"/>
    </xf>
    <xf numFmtId="3" fontId="9" fillId="0" borderId="0" xfId="0" applyNumberFormat="1" applyFont="1"/>
    <xf numFmtId="9" fontId="10" fillId="0" borderId="0" xfId="0" applyNumberFormat="1" applyFont="1"/>
    <xf numFmtId="2" fontId="9" fillId="0" borderId="0" xfId="0" applyNumberFormat="1" applyFont="1"/>
    <xf numFmtId="16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justify"/>
    </xf>
    <xf numFmtId="9" fontId="9" fillId="0" borderId="0" xfId="0" applyNumberFormat="1" applyFont="1" applyAlignment="1">
      <alignment horizontal="justify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10" fontId="8" fillId="0" borderId="2" xfId="0" applyNumberFormat="1" applyFont="1" applyBorder="1" applyAlignment="1">
      <alignment horizontal="justify" vertical="top" wrapText="1"/>
    </xf>
    <xf numFmtId="10" fontId="8" fillId="0" borderId="4" xfId="0" applyNumberFormat="1" applyFont="1" applyBorder="1" applyAlignment="1">
      <alignment horizontal="justify" vertical="top" wrapText="1"/>
    </xf>
    <xf numFmtId="3" fontId="8" fillId="0" borderId="0" xfId="0" applyNumberFormat="1" applyFont="1"/>
    <xf numFmtId="3" fontId="0" fillId="0" borderId="0" xfId="0" applyNumberFormat="1"/>
    <xf numFmtId="2" fontId="8" fillId="0" borderId="0" xfId="0" applyNumberFormat="1" applyFont="1"/>
    <xf numFmtId="2" fontId="0" fillId="0" borderId="0" xfId="0" applyNumberFormat="1"/>
    <xf numFmtId="0" fontId="7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10" fontId="7" fillId="0" borderId="2" xfId="0" applyNumberFormat="1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10" fontId="7" fillId="0" borderId="4" xfId="0" applyNumberFormat="1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10" fontId="6" fillId="0" borderId="0" xfId="0" applyNumberFormat="1" applyFont="1" applyAlignment="1">
      <alignment horizontal="justify" vertical="top" wrapText="1"/>
    </xf>
    <xf numFmtId="1" fontId="10" fillId="0" borderId="0" xfId="0" applyNumberFormat="1" applyFont="1"/>
    <xf numFmtId="2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justify" vertical="top" wrapText="1"/>
    </xf>
    <xf numFmtId="10" fontId="5" fillId="0" borderId="0" xfId="0" applyNumberFormat="1" applyFont="1" applyAlignment="1">
      <alignment horizontal="justify" vertical="top" wrapText="1"/>
    </xf>
    <xf numFmtId="3" fontId="5" fillId="0" borderId="0" xfId="0" applyNumberFormat="1" applyFont="1"/>
    <xf numFmtId="0" fontId="4" fillId="0" borderId="0" xfId="0" applyFont="1" applyAlignment="1">
      <alignment horizontal="justify" vertical="top" wrapText="1"/>
    </xf>
    <xf numFmtId="10" fontId="4" fillId="0" borderId="0" xfId="0" applyNumberFormat="1" applyFont="1" applyAlignment="1">
      <alignment horizontal="justify" vertical="top" wrapText="1"/>
    </xf>
    <xf numFmtId="9" fontId="4" fillId="0" borderId="0" xfId="0" applyNumberFormat="1" applyFont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10" fontId="4" fillId="0" borderId="2" xfId="0" applyNumberFormat="1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10" fontId="4" fillId="0" borderId="4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10" fontId="3" fillId="0" borderId="2" xfId="0" applyNumberFormat="1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10" fontId="3" fillId="0" borderId="4" xfId="0" applyNumberFormat="1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10" fontId="2" fillId="0" borderId="2" xfId="0" applyNumberFormat="1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10" fontId="2" fillId="0" borderId="4" xfId="0" applyNumberFormat="1" applyFont="1" applyBorder="1" applyAlignment="1">
      <alignment horizontal="justify" vertical="top" wrapText="1"/>
    </xf>
    <xf numFmtId="9" fontId="2" fillId="0" borderId="4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10" fontId="2" fillId="0" borderId="0" xfId="0" applyNumberFormat="1" applyFont="1" applyAlignment="1">
      <alignment horizontal="justify" vertical="top" wrapText="1"/>
    </xf>
    <xf numFmtId="9" fontId="2" fillId="0" borderId="0" xfId="0" applyNumberFormat="1" applyFont="1" applyAlignment="1">
      <alignment horizontal="justify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10" fontId="1" fillId="0" borderId="0" xfId="0" applyNumberFormat="1" applyFont="1" applyAlignment="1">
      <alignment horizontal="justify" vertical="top" wrapText="1"/>
    </xf>
    <xf numFmtId="2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2" fontId="11" fillId="0" borderId="0" xfId="0" applyNumberFormat="1" applyFont="1"/>
    <xf numFmtId="0" fontId="11" fillId="0" borderId="0" xfId="0" applyFont="1"/>
    <xf numFmtId="1" fontId="9" fillId="0" borderId="0" xfId="0" applyNumberFormat="1" applyFont="1"/>
    <xf numFmtId="9" fontId="9" fillId="0" borderId="6" xfId="0" applyNumberFormat="1" applyFont="1" applyBorder="1" applyAlignment="1">
      <alignment horizontal="justify" vertical="top" wrapText="1"/>
    </xf>
    <xf numFmtId="0" fontId="12" fillId="2" borderId="0" xfId="0" applyFont="1" applyFill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3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justify" vertical="top" wrapText="1"/>
    </xf>
    <xf numFmtId="0" fontId="1" fillId="3" borderId="0" xfId="0" applyFont="1" applyFill="1" applyAlignment="1">
      <alignment horizontal="justify" vertical="top" wrapText="1"/>
    </xf>
    <xf numFmtId="0" fontId="9" fillId="4" borderId="3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1" fillId="4" borderId="0" xfId="0" applyFont="1" applyFill="1" applyAlignment="1">
      <alignment horizontal="justify" vertical="top" wrapText="1"/>
    </xf>
    <xf numFmtId="0" fontId="9" fillId="5" borderId="3" xfId="0" applyFont="1" applyFill="1" applyBorder="1" applyAlignment="1">
      <alignment horizontal="justify" vertical="top" wrapText="1"/>
    </xf>
    <xf numFmtId="0" fontId="8" fillId="5" borderId="3" xfId="0" applyFont="1" applyFill="1" applyBorder="1" applyAlignment="1">
      <alignment horizontal="justify" vertical="top" wrapText="1"/>
    </xf>
    <xf numFmtId="0" fontId="1" fillId="6" borderId="0" xfId="0" applyFont="1" applyFill="1" applyAlignment="1">
      <alignment horizontal="justify" vertical="top" wrapText="1"/>
    </xf>
    <xf numFmtId="0" fontId="8" fillId="6" borderId="3" xfId="0" applyFont="1" applyFill="1" applyBorder="1" applyAlignment="1">
      <alignment horizontal="justify" vertical="top" wrapText="1"/>
    </xf>
    <xf numFmtId="0" fontId="9" fillId="6" borderId="3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A13" sqref="A13"/>
    </sheetView>
  </sheetViews>
  <sheetFormatPr defaultRowHeight="12.75"/>
  <cols>
    <col min="1" max="1" width="19.85546875" style="14" customWidth="1"/>
    <col min="2" max="5" width="9.140625" style="14"/>
    <col min="6" max="6" width="9.28515625" style="14" customWidth="1"/>
    <col min="7" max="7" width="14.140625" style="14" customWidth="1"/>
    <col min="8" max="8" width="11.28515625" style="14" customWidth="1"/>
    <col min="9" max="9" width="9.140625" style="14"/>
    <col min="10" max="10" width="9.7109375" style="14" bestFit="1" customWidth="1"/>
    <col min="11" max="14" width="9.140625" style="14"/>
    <col min="15" max="15" width="11" style="14" customWidth="1"/>
    <col min="16" max="16384" width="9.140625" style="14"/>
  </cols>
  <sheetData>
    <row r="1" spans="1:16" s="42" customFormat="1" ht="25.5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/>
      <c r="O1" s="43"/>
      <c r="P1" s="41"/>
    </row>
    <row r="2" spans="1:16" ht="13.5" thickBot="1">
      <c r="A2" s="21" t="s">
        <v>2</v>
      </c>
      <c r="B2" s="21">
        <v>74386</v>
      </c>
      <c r="C2" s="21">
        <v>7503</v>
      </c>
      <c r="D2" s="21">
        <v>9362</v>
      </c>
      <c r="E2" s="21" t="s">
        <v>3</v>
      </c>
      <c r="F2" s="8">
        <f>IF(C2&gt;0,C2/(C2+D2),0)</f>
        <v>0.44488585828639193</v>
      </c>
      <c r="G2" s="10">
        <v>60015723</v>
      </c>
      <c r="H2" s="10">
        <v>12152963</v>
      </c>
      <c r="I2" s="11">
        <f>H2/G2</f>
        <v>0.20249631917289407</v>
      </c>
      <c r="J2" s="14">
        <f>B2-C2-D2</f>
        <v>57521</v>
      </c>
      <c r="K2" s="12">
        <f>J2/G2*10000</f>
        <v>9.5843217618156498</v>
      </c>
      <c r="L2" s="13">
        <f>C2/G2*1000000000</f>
        <v>125017.23923245915</v>
      </c>
      <c r="M2" s="13">
        <f>SQRT(J2*C2)/G2*1000000</f>
        <v>346.15104312680774</v>
      </c>
    </row>
    <row r="3" spans="1:16" ht="13.5" thickBot="1">
      <c r="A3" s="1" t="s">
        <v>6</v>
      </c>
      <c r="B3" s="2">
        <v>49515</v>
      </c>
      <c r="C3" s="2">
        <v>3647</v>
      </c>
      <c r="D3" s="2">
        <v>5367</v>
      </c>
      <c r="E3" s="2" t="s">
        <v>7</v>
      </c>
      <c r="F3" s="8">
        <f>IF(C3&gt;0,C3/(C3+D3),0)</f>
        <v>0.40459285555802088</v>
      </c>
      <c r="G3" s="10">
        <v>45692442</v>
      </c>
      <c r="H3" s="10">
        <v>7821312</v>
      </c>
      <c r="I3" s="11">
        <f>H3/G3</f>
        <v>0.17117299180464024</v>
      </c>
      <c r="J3" s="14">
        <f>B3-C3-D3</f>
        <v>40501</v>
      </c>
      <c r="K3" s="12">
        <f>J3/G3*10000</f>
        <v>8.8638291645694931</v>
      </c>
      <c r="L3" s="13">
        <f>C3/G3*1000000000</f>
        <v>79816.26370505651</v>
      </c>
      <c r="M3" s="13">
        <f>SQRT(J3*C3)/G3*1000000</f>
        <v>265.98453451955612</v>
      </c>
    </row>
    <row r="4" spans="1:16" ht="13.5" thickBot="1">
      <c r="A4" s="4" t="s">
        <v>51</v>
      </c>
      <c r="B4" s="5">
        <v>1333</v>
      </c>
      <c r="C4" s="5">
        <v>8</v>
      </c>
      <c r="D4" s="5">
        <v>0</v>
      </c>
      <c r="E4" s="5" t="s">
        <v>52</v>
      </c>
      <c r="F4" s="8">
        <f>IF(C4&gt;0,C4/(C4+D4),0)</f>
        <v>1</v>
      </c>
      <c r="G4" s="10">
        <v>629751</v>
      </c>
      <c r="H4" s="10">
        <v>93495</v>
      </c>
      <c r="I4" s="11">
        <f>H4/G4</f>
        <v>0.14846344031212336</v>
      </c>
      <c r="J4" s="14">
        <f>B4-C4-D4</f>
        <v>1325</v>
      </c>
      <c r="K4" s="12">
        <f>J4/G4*10000</f>
        <v>21.04006186572153</v>
      </c>
      <c r="L4" s="13">
        <f>C4/G4*1000000000</f>
        <v>12703.433579303566</v>
      </c>
      <c r="M4" s="13">
        <f>SQRT(J4*C4)/G4*1000000</f>
        <v>163.4873170663802</v>
      </c>
    </row>
    <row r="5" spans="1:16" ht="13.5" thickBot="1">
      <c r="A5" s="4" t="s">
        <v>14</v>
      </c>
      <c r="B5" s="5">
        <v>10897</v>
      </c>
      <c r="C5" s="5">
        <v>153</v>
      </c>
      <c r="D5" s="5">
        <v>131</v>
      </c>
      <c r="E5" s="5" t="s">
        <v>15</v>
      </c>
      <c r="F5" s="8">
        <f>IF(C5&gt;0,C5/(C5+D5),0)</f>
        <v>0.53873239436619713</v>
      </c>
      <c r="G5" s="10">
        <v>8769314</v>
      </c>
      <c r="H5" s="10">
        <v>1482447</v>
      </c>
      <c r="I5" s="11">
        <f>H5/G5</f>
        <v>0.16904936919809235</v>
      </c>
      <c r="J5" s="14">
        <f>B5-C5-D5</f>
        <v>10613</v>
      </c>
      <c r="K5" s="12">
        <f>J5/G5*10000</f>
        <v>12.10242899273535</v>
      </c>
      <c r="L5" s="13">
        <f>C5/G5*1000000000</f>
        <v>17447.202825671426</v>
      </c>
      <c r="M5" s="13">
        <f>SQRT(J5*C5)/G5*1000000</f>
        <v>145.3112292011667</v>
      </c>
    </row>
    <row r="6" spans="1:16" ht="13.5" thickBot="1">
      <c r="A6" s="4" t="s">
        <v>20</v>
      </c>
      <c r="B6" s="5">
        <v>6412</v>
      </c>
      <c r="C6" s="5">
        <v>356</v>
      </c>
      <c r="D6" s="5">
        <v>177</v>
      </c>
      <c r="E6" s="5" t="s">
        <v>21</v>
      </c>
      <c r="F6" s="8">
        <f>IF(C6&gt;0,C6/(C6+D6),0)</f>
        <v>0.66791744840525324</v>
      </c>
      <c r="G6" s="10">
        <v>17207441</v>
      </c>
      <c r="H6" s="10">
        <v>2679933</v>
      </c>
      <c r="I6" s="11">
        <f>H6/G6</f>
        <v>0.15574268132024977</v>
      </c>
      <c r="J6" s="14">
        <f>B6-C6-D6</f>
        <v>5879</v>
      </c>
      <c r="K6" s="12">
        <f>J6/G6*10000</f>
        <v>3.4165452027410699</v>
      </c>
      <c r="L6" s="13">
        <f>C6/G6*1000000000</f>
        <v>20688.72413974861</v>
      </c>
      <c r="M6" s="13">
        <f>SQRT(J6*C6)/G6*1000000</f>
        <v>84.073754055883271</v>
      </c>
    </row>
    <row r="7" spans="1:16" ht="13.5" thickBot="1">
      <c r="A7" s="4" t="s">
        <v>12</v>
      </c>
      <c r="B7" s="5">
        <v>25233</v>
      </c>
      <c r="C7" s="5">
        <v>1331</v>
      </c>
      <c r="D7" s="5">
        <v>1587</v>
      </c>
      <c r="E7" s="5" t="s">
        <v>13</v>
      </c>
      <c r="F7" s="8">
        <f>IF(C7&gt;0,C7/(C7+D7),0)</f>
        <v>0.45613433858807401</v>
      </c>
      <c r="G7" s="10">
        <v>65786616</v>
      </c>
      <c r="H7" s="10">
        <v>11009599</v>
      </c>
      <c r="I7" s="11">
        <f>H7/G7</f>
        <v>0.16735317408635214</v>
      </c>
      <c r="J7" s="14">
        <f>B7-C7-D7</f>
        <v>22315</v>
      </c>
      <c r="K7" s="12">
        <f>J7/G7*10000</f>
        <v>3.3920273388131106</v>
      </c>
      <c r="L7" s="13">
        <f>C7/G7*1000000000</f>
        <v>20232.078816761146</v>
      </c>
      <c r="M7" s="13">
        <f>SQRT(J7*C7)/G7*1000000</f>
        <v>82.841876166269572</v>
      </c>
    </row>
    <row r="8" spans="1:16" ht="13.5" thickBot="1">
      <c r="A8" s="4" t="s">
        <v>10</v>
      </c>
      <c r="B8" s="5">
        <v>27077</v>
      </c>
      <c r="C8" s="5">
        <v>2077</v>
      </c>
      <c r="D8" s="5">
        <v>9625</v>
      </c>
      <c r="E8" s="5" t="s">
        <v>11</v>
      </c>
      <c r="F8" s="8">
        <f>IF(C8&gt;0,C8/(C8+D8),0)</f>
        <v>0.17749102717484191</v>
      </c>
      <c r="G8" s="10">
        <v>83979449</v>
      </c>
      <c r="H8" s="10">
        <v>4193255</v>
      </c>
      <c r="I8" s="11">
        <f>H8/G8</f>
        <v>4.9931918462575289E-2</v>
      </c>
      <c r="J8" s="14">
        <f>B8-C8-D8</f>
        <v>15375</v>
      </c>
      <c r="K8" s="12">
        <f>J8/G8*10000</f>
        <v>1.83080505803271</v>
      </c>
      <c r="L8" s="13">
        <f>C8/G8*1000000000</f>
        <v>24732.241336806102</v>
      </c>
      <c r="M8" s="13">
        <f>SQRT(J8*C8)/G8*1000000</f>
        <v>67.290350375005687</v>
      </c>
    </row>
    <row r="9" spans="1:16" ht="13.5" thickBot="1">
      <c r="A9" s="4" t="s">
        <v>22</v>
      </c>
      <c r="B9" s="5">
        <v>5560</v>
      </c>
      <c r="C9" s="5">
        <v>31</v>
      </c>
      <c r="D9" s="5">
        <v>9</v>
      </c>
      <c r="E9" s="5" t="s">
        <v>23</v>
      </c>
      <c r="F9" s="8">
        <f>IF(C9&gt;0,C9/(C9+D9),0)</f>
        <v>0.77500000000000002</v>
      </c>
      <c r="G9" s="10">
        <v>8692741</v>
      </c>
      <c r="H9" s="10">
        <v>1585001</v>
      </c>
      <c r="I9" s="11">
        <f>H9/G9</f>
        <v>0.18233615841079356</v>
      </c>
      <c r="J9" s="14">
        <f>B9-C9-D9</f>
        <v>5520</v>
      </c>
      <c r="K9" s="12">
        <f>J9/G9*10000</f>
        <v>6.35012592690844</v>
      </c>
      <c r="L9" s="13">
        <f>C9/G9*1000000000</f>
        <v>3566.1939082275662</v>
      </c>
      <c r="M9" s="13">
        <f>SQRT(J9*C9)/G9*1000000</f>
        <v>47.58758283104828</v>
      </c>
    </row>
    <row r="10" spans="1:16" ht="13.5" thickBot="1">
      <c r="A10" s="4" t="s">
        <v>46</v>
      </c>
      <c r="B10" s="5">
        <v>1713</v>
      </c>
      <c r="C10" s="5">
        <v>32</v>
      </c>
      <c r="D10" s="5">
        <v>3</v>
      </c>
      <c r="E10" s="5" t="s">
        <v>47</v>
      </c>
      <c r="F10" s="8">
        <f>IF(C10&gt;0,C10/(C10+D10),0)</f>
        <v>0.91428571428571426</v>
      </c>
      <c r="G10" s="10">
        <v>5783798</v>
      </c>
      <c r="H10" s="10">
        <v>987535</v>
      </c>
      <c r="I10" s="11">
        <f>H10/G10</f>
        <v>0.17074161303696983</v>
      </c>
      <c r="J10" s="14">
        <f>B10-C10-D10</f>
        <v>1678</v>
      </c>
      <c r="K10" s="12">
        <f>J10/G10*10000</f>
        <v>2.9012078222648854</v>
      </c>
      <c r="L10" s="13">
        <f>C10/G10*1000000000</f>
        <v>5532.6966813156341</v>
      </c>
      <c r="M10" s="13">
        <f>SQRT(J10*C10)/G10*1000000</f>
        <v>40.064326888208022</v>
      </c>
    </row>
    <row r="11" spans="1:16" ht="19.5" customHeight="1" thickBot="1">
      <c r="A11" s="4" t="s">
        <v>28</v>
      </c>
      <c r="B11" s="5">
        <v>3077</v>
      </c>
      <c r="C11" s="5">
        <v>14</v>
      </c>
      <c r="D11" s="5">
        <v>0</v>
      </c>
      <c r="E11" s="5" t="s">
        <v>29</v>
      </c>
      <c r="F11" s="8">
        <f>IF(C11&gt;0,C11/(C11+D11),0)</f>
        <v>1</v>
      </c>
      <c r="G11" s="10">
        <v>5532096</v>
      </c>
      <c r="H11" s="10">
        <v>880918</v>
      </c>
      <c r="I11" s="11">
        <f>H11/G11</f>
        <v>0.15923765603489165</v>
      </c>
      <c r="J11" s="14">
        <f>B11-C11-D11</f>
        <v>3063</v>
      </c>
      <c r="K11" s="12">
        <f>J11/G11*10000</f>
        <v>5.5367802727935311</v>
      </c>
      <c r="L11" s="13">
        <f>C11/G11*1000000000</f>
        <v>2530.6863799905136</v>
      </c>
      <c r="M11" s="13">
        <f>SQRT(J11*C11)/G11*1000000</f>
        <v>37.432411658025387</v>
      </c>
    </row>
    <row r="12" spans="1:16" ht="13.5" thickBot="1">
      <c r="A12" s="4" t="s">
        <v>8</v>
      </c>
      <c r="B12" s="5">
        <v>41192</v>
      </c>
      <c r="C12" s="5">
        <v>224</v>
      </c>
      <c r="D12" s="5">
        <v>3133</v>
      </c>
      <c r="E12" s="5" t="s">
        <v>9</v>
      </c>
      <c r="F12" s="8">
        <f>IF(C12&gt;0,C12/(C12+D12),0)</f>
        <v>6.6726243669943397E-2</v>
      </c>
      <c r="G12" s="10">
        <v>81465657</v>
      </c>
      <c r="H12" s="10">
        <v>16771303</v>
      </c>
      <c r="I12" s="11">
        <f>H12/G12</f>
        <v>0.20586960957057032</v>
      </c>
      <c r="J12" s="14">
        <f>B12-C12-D12</f>
        <v>37835</v>
      </c>
      <c r="K12" s="12">
        <f>J12/G12*10000</f>
        <v>4.6442883287616521</v>
      </c>
      <c r="L12" s="13">
        <f>C12/G12*1000000000</f>
        <v>2749.6249124953351</v>
      </c>
      <c r="M12" s="13">
        <f>SQRT(J12*C12)/G12*1000000</f>
        <v>35.735207974173541</v>
      </c>
    </row>
    <row r="13" spans="1:16" ht="13.5" thickBot="1">
      <c r="A13" s="4" t="s">
        <v>30</v>
      </c>
      <c r="B13" s="5">
        <v>2995</v>
      </c>
      <c r="C13" s="5">
        <v>43</v>
      </c>
      <c r="D13" s="5">
        <v>22</v>
      </c>
      <c r="E13" s="5" t="s">
        <v>31</v>
      </c>
      <c r="F13" s="8">
        <f>IF(C13&gt;0,C13/(C13+D13),0)</f>
        <v>0.66153846153846152</v>
      </c>
      <c r="G13" s="10">
        <v>10134541</v>
      </c>
      <c r="H13" s="10">
        <v>1823298</v>
      </c>
      <c r="I13" s="11">
        <f>H13/G13</f>
        <v>0.17990928252202049</v>
      </c>
      <c r="J13" s="14">
        <f>B13-C13-D13</f>
        <v>2930</v>
      </c>
      <c r="K13" s="12">
        <f>J13/G13*10000</f>
        <v>2.8911028136350723</v>
      </c>
      <c r="L13" s="13">
        <f>C13/G13*1000000000</f>
        <v>4242.9153920241679</v>
      </c>
      <c r="M13" s="13">
        <f>SQRT(J13*C13)/G13*1000000</f>
        <v>35.023855624269331</v>
      </c>
    </row>
    <row r="14" spans="1:16" ht="13.5" thickBot="1">
      <c r="A14" s="4" t="s">
        <v>24</v>
      </c>
      <c r="B14" s="5">
        <v>4937</v>
      </c>
      <c r="C14" s="5">
        <v>178</v>
      </c>
      <c r="D14" s="5">
        <v>410</v>
      </c>
      <c r="E14" s="5" t="s">
        <v>25</v>
      </c>
      <c r="F14" s="8">
        <f>IF(C14&gt;0,C14/(C14+D14),0)</f>
        <v>0.30272108843537415</v>
      </c>
      <c r="G14" s="10">
        <v>25812476</v>
      </c>
      <c r="H14" s="10">
        <v>2099099</v>
      </c>
      <c r="I14" s="11">
        <f>H14/G14</f>
        <v>8.1321102245286353E-2</v>
      </c>
      <c r="J14" s="14">
        <f>B14-C14-D14</f>
        <v>4349</v>
      </c>
      <c r="K14" s="12">
        <f>J14/G14*10000</f>
        <v>1.6848441815500381</v>
      </c>
      <c r="L14" s="13">
        <f>C14/G14*1000000000</f>
        <v>6895.8901889148492</v>
      </c>
      <c r="M14" s="13">
        <f>SQRT(J14*C14)/G14*1000000</f>
        <v>34.08592152399752</v>
      </c>
    </row>
    <row r="15" spans="1:16" ht="13.5" thickBot="1">
      <c r="A15" s="4" t="s">
        <v>34</v>
      </c>
      <c r="B15" s="5">
        <v>2510</v>
      </c>
      <c r="C15" s="5">
        <v>42</v>
      </c>
      <c r="D15" s="5">
        <v>0</v>
      </c>
      <c r="E15" s="5" t="s">
        <v>35</v>
      </c>
      <c r="F15" s="8">
        <f>IF(C15&gt;0,C15/(C15+D15),0)</f>
        <v>1</v>
      </c>
      <c r="G15" s="10">
        <v>10171617</v>
      </c>
      <c r="H15" s="10">
        <v>2002557</v>
      </c>
      <c r="I15" s="11">
        <f>H15/G15</f>
        <v>0.19687695673165831</v>
      </c>
      <c r="J15" s="14">
        <f>B15-C15-D15</f>
        <v>2468</v>
      </c>
      <c r="K15" s="12">
        <f>J15/G15*10000</f>
        <v>2.4263595453898823</v>
      </c>
      <c r="L15" s="13">
        <f>C15/G15*1000000000</f>
        <v>4129.1369897234626</v>
      </c>
      <c r="M15" s="13">
        <f>SQRT(J15*C15)/G15*1000000</f>
        <v>31.652442163659298</v>
      </c>
    </row>
    <row r="16" spans="1:16" ht="13.5" thickBot="1">
      <c r="A16" s="4" t="s">
        <v>16</v>
      </c>
      <c r="B16" s="5">
        <v>9529</v>
      </c>
      <c r="C16" s="5">
        <v>465</v>
      </c>
      <c r="D16" s="5">
        <v>135</v>
      </c>
      <c r="E16" s="5" t="s">
        <v>17</v>
      </c>
      <c r="F16" s="8">
        <f>IF(C16&gt;0,C16/(C16+D16),0)</f>
        <v>0.77500000000000002</v>
      </c>
      <c r="G16" s="9">
        <v>66673160</v>
      </c>
      <c r="H16" s="10">
        <v>10980918</v>
      </c>
      <c r="I16" s="11">
        <f>H16/G16</f>
        <v>0.16469772844124983</v>
      </c>
      <c r="J16" s="14">
        <f>B16-C16-D16</f>
        <v>8929</v>
      </c>
      <c r="K16" s="12">
        <f>J16/G16*10000</f>
        <v>1.3392195600148544</v>
      </c>
      <c r="L16" s="13">
        <f>C16/G16*1000000000</f>
        <v>6974.3207011637069</v>
      </c>
      <c r="M16" s="13">
        <f>SQRT(J16*C16)/G16*1000000</f>
        <v>30.561653588794815</v>
      </c>
    </row>
    <row r="17" spans="1:13" ht="13.5" thickBot="1">
      <c r="A17" s="4" t="s">
        <v>4</v>
      </c>
      <c r="B17" s="5">
        <v>69018</v>
      </c>
      <c r="C17" s="5">
        <v>1042</v>
      </c>
      <c r="D17" s="5">
        <v>616</v>
      </c>
      <c r="E17" s="5" t="s">
        <v>5</v>
      </c>
      <c r="F17" s="8">
        <f>IF(C17&gt;0,C17/(C17+D17),0)</f>
        <v>0.62846803377563332</v>
      </c>
      <c r="G17" s="10">
        <v>333453848</v>
      </c>
      <c r="H17" s="10">
        <v>43701886</v>
      </c>
      <c r="I17" s="11">
        <f>H17/G17</f>
        <v>0.13105827466714373</v>
      </c>
      <c r="J17" s="14">
        <f>B17-C17-D17</f>
        <v>67360</v>
      </c>
      <c r="K17" s="12">
        <f>J17/G17*10000</f>
        <v>2.020069655936314</v>
      </c>
      <c r="L17" s="13">
        <f>C17/G17*1000000000</f>
        <v>3124.8702219204861</v>
      </c>
      <c r="M17" s="13">
        <f>SQRT(J17*C17)/G17*1000000</f>
        <v>25.124600522278062</v>
      </c>
    </row>
    <row r="18" spans="1:13" ht="13.5" thickBot="1">
      <c r="A18" s="4" t="s">
        <v>48</v>
      </c>
      <c r="B18" s="5">
        <v>1564</v>
      </c>
      <c r="C18" s="5">
        <v>9</v>
      </c>
      <c r="D18" s="5">
        <v>4</v>
      </c>
      <c r="E18" s="5" t="s">
        <v>49</v>
      </c>
      <c r="F18" s="8">
        <f>IF(C18&gt;0,C18/(C18+D18),0)</f>
        <v>0.69230769230769229</v>
      </c>
      <c r="G18" s="10">
        <v>4757294</v>
      </c>
      <c r="H18" s="10">
        <v>551023</v>
      </c>
      <c r="I18" s="11">
        <f>H18/G18</f>
        <v>0.115826980632267</v>
      </c>
      <c r="J18" s="14">
        <f>B18-C18-D18</f>
        <v>1551</v>
      </c>
      <c r="K18" s="12">
        <f>J18/G18*10000</f>
        <v>3.2602567762261487</v>
      </c>
      <c r="L18" s="13">
        <f>C18/G18*1000000000</f>
        <v>1891.8317850441867</v>
      </c>
      <c r="M18" s="13">
        <f>SQRT(J18*C18)/G18*1000000</f>
        <v>24.835171424152321</v>
      </c>
    </row>
    <row r="19" spans="1:13" ht="13.5" thickBot="1">
      <c r="A19" s="4" t="s">
        <v>18</v>
      </c>
      <c r="B19" s="5">
        <v>9241</v>
      </c>
      <c r="C19" s="5">
        <v>132</v>
      </c>
      <c r="D19" s="5">
        <v>3730</v>
      </c>
      <c r="E19" s="5" t="s">
        <v>19</v>
      </c>
      <c r="F19" s="8">
        <f>IF(C19&gt;0,C19/(C19+D19),0)</f>
        <v>3.4179181771103052E-2</v>
      </c>
      <c r="G19" s="10">
        <v>51468581</v>
      </c>
      <c r="H19" s="10">
        <v>5875156</v>
      </c>
      <c r="I19" s="11">
        <f>H19/G19</f>
        <v>0.11415033960232943</v>
      </c>
      <c r="J19" s="14">
        <f>B19-C19-D19</f>
        <v>5379</v>
      </c>
      <c r="K19" s="12">
        <f>J19/G19*10000</f>
        <v>1.045103613794987</v>
      </c>
      <c r="L19" s="13">
        <f>C19/G19*1000000000</f>
        <v>2564.6714448956732</v>
      </c>
      <c r="M19" s="13">
        <f>SQRT(J19*C19)/G19*1000000</f>
        <v>16.371766536502037</v>
      </c>
    </row>
    <row r="20" spans="1:13" ht="13.5" thickBot="1">
      <c r="A20" s="4" t="s">
        <v>36</v>
      </c>
      <c r="B20" s="5">
        <v>2495</v>
      </c>
      <c r="C20" s="5">
        <v>5</v>
      </c>
      <c r="D20" s="5">
        <v>66</v>
      </c>
      <c r="E20" s="5" t="s">
        <v>37</v>
      </c>
      <c r="F20" s="8">
        <f>IF(C20&gt;0,C20/(C20+D20),0)</f>
        <v>7.0422535211267609E-2</v>
      </c>
      <c r="G20" s="10">
        <v>8723025</v>
      </c>
      <c r="H20" s="10">
        <v>878824</v>
      </c>
      <c r="I20" s="11">
        <f>H20/G20</f>
        <v>0.1007476190885616</v>
      </c>
      <c r="J20" s="14">
        <f>B20-C20-D20</f>
        <v>2424</v>
      </c>
      <c r="K20" s="12">
        <f>J20/G20*10000</f>
        <v>2.778852519624786</v>
      </c>
      <c r="L20" s="13">
        <f>C20/G20*1000000000</f>
        <v>573.19565173778585</v>
      </c>
      <c r="M20" s="13">
        <f>SQRT(J20*C20)/G20*1000000</f>
        <v>12.620721774405448</v>
      </c>
    </row>
    <row r="21" spans="1:13" ht="13.5" thickBot="1">
      <c r="A21" s="4" t="s">
        <v>69</v>
      </c>
      <c r="B21" s="5">
        <v>821</v>
      </c>
      <c r="C21" s="5">
        <v>22</v>
      </c>
      <c r="D21" s="5">
        <v>19</v>
      </c>
      <c r="E21" s="5" t="s">
        <v>70</v>
      </c>
      <c r="F21" s="8">
        <f>IF(C21&gt;0,C21/(C21+D21),0)</f>
        <v>0.53658536585365857</v>
      </c>
      <c r="G21" s="10">
        <v>10748112</v>
      </c>
      <c r="H21" s="10">
        <v>2108406</v>
      </c>
      <c r="I21" s="11">
        <f>H21/G21</f>
        <v>0.19616524278868699</v>
      </c>
      <c r="J21" s="14">
        <f>B21-C21-D21</f>
        <v>780</v>
      </c>
      <c r="K21" s="12">
        <f>J21/G21*10000</f>
        <v>0.72570885007525043</v>
      </c>
      <c r="L21" s="13">
        <f>C21/G21*1000000000</f>
        <v>2046.8711155968604</v>
      </c>
      <c r="M21" s="13">
        <f>SQRT(J21*C21)/G21*1000000</f>
        <v>12.187831979281805</v>
      </c>
    </row>
    <row r="22" spans="1:13" ht="13.5" thickBot="1">
      <c r="A22" s="4" t="s">
        <v>53</v>
      </c>
      <c r="B22" s="5">
        <v>1211</v>
      </c>
      <c r="C22" s="5">
        <v>29</v>
      </c>
      <c r="D22" s="5">
        <v>6</v>
      </c>
      <c r="E22" s="5" t="s">
        <v>54</v>
      </c>
      <c r="F22" s="8">
        <f>IF(C22&gt;0,C22/(C22+D22),0)</f>
        <v>0.82857142857142863</v>
      </c>
      <c r="G22" s="9">
        <v>17372892</v>
      </c>
      <c r="H22" s="10">
        <v>1112493</v>
      </c>
      <c r="I22" s="11">
        <f>H22/G22</f>
        <v>6.4036143205172744E-2</v>
      </c>
      <c r="J22" s="14">
        <f>B22-C22-D22</f>
        <v>1176</v>
      </c>
      <c r="K22" s="12">
        <f>J22/G22*10000</f>
        <v>0.67691665843545212</v>
      </c>
      <c r="L22" s="13">
        <f>C22/G22*1000000000</f>
        <v>1669.2672699513703</v>
      </c>
      <c r="M22" s="13">
        <f>SQRT(J22*C22)/G22*1000000</f>
        <v>10.629933313107619</v>
      </c>
    </row>
    <row r="23" spans="1:13" ht="13.5" thickBot="1">
      <c r="A23" s="4" t="s">
        <v>67</v>
      </c>
      <c r="B23" s="5">
        <v>880</v>
      </c>
      <c r="C23" s="5">
        <v>3</v>
      </c>
      <c r="D23" s="5">
        <v>10</v>
      </c>
      <c r="E23" s="5" t="s">
        <v>68</v>
      </c>
      <c r="F23" s="8">
        <f>IF(C23&gt;0,C23/(C23+D23),0)</f>
        <v>0.23076923076923078</v>
      </c>
      <c r="G23" s="10">
        <v>5636544</v>
      </c>
      <c r="H23" s="10">
        <v>1003032</v>
      </c>
      <c r="I23" s="11">
        <f>H23/G23</f>
        <v>0.17795159587151277</v>
      </c>
      <c r="J23" s="14">
        <f>B23-C23-D23</f>
        <v>867</v>
      </c>
      <c r="K23" s="12">
        <f>J23/G23*10000</f>
        <v>1.5381765848008992</v>
      </c>
      <c r="L23" s="13">
        <f>C23/G23*1000000000</f>
        <v>532.24103280307929</v>
      </c>
      <c r="M23" s="13">
        <f>SQRT(J23*C23)/G23*1000000</f>
        <v>9.0480975576523495</v>
      </c>
    </row>
    <row r="24" spans="1:13" ht="13.5" thickBot="1">
      <c r="A24" s="4" t="s">
        <v>26</v>
      </c>
      <c r="B24" s="5">
        <v>3409</v>
      </c>
      <c r="C24" s="5">
        <v>35</v>
      </c>
      <c r="D24" s="5">
        <v>357</v>
      </c>
      <c r="E24" s="5" t="s">
        <v>27</v>
      </c>
      <c r="F24" s="8">
        <f>IF(C24&gt;0,C24/(C24+D24),0)</f>
        <v>8.9285714285714288E-2</v>
      </c>
      <c r="G24" s="10">
        <v>37744652</v>
      </c>
      <c r="H24" s="10">
        <v>5971445</v>
      </c>
      <c r="I24" s="11">
        <f>H24/G24</f>
        <v>0.15820638643058624</v>
      </c>
      <c r="J24" s="14">
        <f>B24-C24-D24</f>
        <v>3017</v>
      </c>
      <c r="K24" s="12">
        <f>J24/G24*10000</f>
        <v>0.79931853657042584</v>
      </c>
      <c r="L24" s="13">
        <f>C24/G24*1000000000</f>
        <v>927.28368511650331</v>
      </c>
      <c r="M24" s="13">
        <f>SQRT(J24*C24)/G24*1000000</f>
        <v>8.6092684832856445</v>
      </c>
    </row>
    <row r="25" spans="1:13" ht="13.5" thickBot="1">
      <c r="A25" s="4" t="s">
        <v>50</v>
      </c>
      <c r="B25" s="5">
        <v>1497</v>
      </c>
      <c r="C25" s="5">
        <v>5</v>
      </c>
      <c r="D25" s="5">
        <v>10</v>
      </c>
      <c r="E25" s="5" t="s">
        <v>41</v>
      </c>
      <c r="F25" s="8">
        <f>IF(C25&gt;0,C25/(C25+D25),0)</f>
        <v>0.33333333333333331</v>
      </c>
      <c r="G25" s="10">
        <v>10581065</v>
      </c>
      <c r="H25" s="10">
        <v>1729195</v>
      </c>
      <c r="I25" s="11">
        <f>H25/G25</f>
        <v>0.16342353061813722</v>
      </c>
      <c r="J25" s="14">
        <f>B25-C25-D25</f>
        <v>1482</v>
      </c>
      <c r="K25" s="12">
        <f>J25/G25*10000</f>
        <v>1.4006151554687547</v>
      </c>
      <c r="L25" s="13">
        <f>C25/G25*1000000000</f>
        <v>472.54222519188755</v>
      </c>
      <c r="M25" s="13">
        <f>SQRT(J25*C25)/G25*1000000</f>
        <v>8.1354151842588038</v>
      </c>
    </row>
    <row r="26" spans="1:13" ht="13.5" thickBot="1">
      <c r="A26" s="4" t="s">
        <v>63</v>
      </c>
      <c r="B26" s="5">
        <v>906</v>
      </c>
      <c r="C26" s="5">
        <v>17</v>
      </c>
      <c r="D26" s="5">
        <v>86</v>
      </c>
      <c r="E26" s="5" t="s">
        <v>64</v>
      </c>
      <c r="F26" s="8">
        <f>IF(C26&gt;0,C26/(C26+D26),0)</f>
        <v>0.1650485436893204</v>
      </c>
      <c r="G26" s="10">
        <v>18784271</v>
      </c>
      <c r="H26" s="10">
        <v>2789374</v>
      </c>
      <c r="I26" s="11">
        <f>H26/G26</f>
        <v>0.14849519579439627</v>
      </c>
      <c r="J26" s="14">
        <f>B26-C26-D26</f>
        <v>803</v>
      </c>
      <c r="K26" s="12">
        <f>J26/G26*10000</f>
        <v>0.42748531470824713</v>
      </c>
      <c r="L26" s="13">
        <f>C26/G26*1000000000</f>
        <v>905.01249689168139</v>
      </c>
      <c r="M26" s="13">
        <f>SQRT(J26*C26)/G26*1000000</f>
        <v>6.2199642446611927</v>
      </c>
    </row>
    <row r="27" spans="1:13" ht="13.5" thickBot="1">
      <c r="A27" s="4" t="s">
        <v>40</v>
      </c>
      <c r="B27" s="5">
        <v>2364</v>
      </c>
      <c r="C27" s="5">
        <v>8</v>
      </c>
      <c r="D27" s="5">
        <v>119</v>
      </c>
      <c r="E27" s="5" t="s">
        <v>41</v>
      </c>
      <c r="F27" s="8">
        <f>IF(C27&gt;0,C27/(C27+D27),0)</f>
        <v>6.2992125984251968E-2</v>
      </c>
      <c r="G27" s="9">
        <v>25812476</v>
      </c>
      <c r="H27" s="10">
        <v>3607226</v>
      </c>
      <c r="I27" s="11">
        <f>H27/G27</f>
        <v>0.13974738417190199</v>
      </c>
      <c r="J27" s="14">
        <f>B27-C27-D27</f>
        <v>2237</v>
      </c>
      <c r="K27" s="12">
        <f>J27/G27*10000</f>
        <v>0.86663518834845599</v>
      </c>
      <c r="L27" s="13">
        <f>C27/G27*1000000000</f>
        <v>309.92764893999316</v>
      </c>
      <c r="M27" s="13">
        <f>SQRT(J27*C27)/G27*1000000</f>
        <v>5.1826075137280574</v>
      </c>
    </row>
    <row r="28" spans="1:13" ht="13.5" thickBot="1">
      <c r="A28" s="4" t="s">
        <v>44</v>
      </c>
      <c r="B28" s="5">
        <v>1796</v>
      </c>
      <c r="C28" s="5">
        <v>17</v>
      </c>
      <c r="D28" s="5">
        <v>159</v>
      </c>
      <c r="E28" s="5" t="s">
        <v>45</v>
      </c>
      <c r="F28" s="8">
        <f>IF(C28&gt;0,C28/(C28+D28),0)</f>
        <v>9.6590909090909088E-2</v>
      </c>
      <c r="G28" s="10">
        <v>32581623</v>
      </c>
      <c r="H28" s="10">
        <v>1614554</v>
      </c>
      <c r="I28" s="11">
        <f>H28/G28</f>
        <v>4.9554130560039933E-2</v>
      </c>
      <c r="J28" s="14">
        <f>B28-C28-D28</f>
        <v>1620</v>
      </c>
      <c r="K28" s="12">
        <f>J28/G28*10000</f>
        <v>0.49721279998850887</v>
      </c>
      <c r="L28" s="13">
        <f>C28/G28*1000000000</f>
        <v>521.76651850645999</v>
      </c>
      <c r="M28" s="13">
        <f>SQRT(J28*C28)/G28*1000000</f>
        <v>5.0934172380323703</v>
      </c>
    </row>
    <row r="29" spans="1:13" ht="13.5" thickBot="1">
      <c r="A29" s="4" t="s">
        <v>38</v>
      </c>
      <c r="B29" s="5">
        <v>2433</v>
      </c>
      <c r="C29" s="5">
        <v>59</v>
      </c>
      <c r="D29" s="5">
        <v>0</v>
      </c>
      <c r="E29" s="5" t="s">
        <v>39</v>
      </c>
      <c r="F29" s="8">
        <f>IF(C29&gt;0,C29/(C29+D29),0)</f>
        <v>1</v>
      </c>
      <c r="G29" s="10">
        <v>85230581</v>
      </c>
      <c r="H29" s="10">
        <v>5330596</v>
      </c>
      <c r="I29" s="11">
        <f>H29/G29</f>
        <v>6.2543231988527681E-2</v>
      </c>
      <c r="J29" s="14">
        <f>B29-C29-D29</f>
        <v>2374</v>
      </c>
      <c r="K29" s="12">
        <f>J29/G29*10000</f>
        <v>0.27853852128498335</v>
      </c>
      <c r="L29" s="13">
        <f>C29/G29*1000000000</f>
        <v>692.23979594835805</v>
      </c>
      <c r="M29" s="13">
        <f>SQRT(J29*C29)/G29*1000000</f>
        <v>4.3910755987351697</v>
      </c>
    </row>
    <row r="30" spans="1:13" ht="13.5" thickBot="1">
      <c r="A30" s="4" t="s">
        <v>59</v>
      </c>
      <c r="B30" s="5">
        <v>1051</v>
      </c>
      <c r="C30" s="5">
        <v>14</v>
      </c>
      <c r="D30" s="5">
        <v>2</v>
      </c>
      <c r="E30" s="5" t="s">
        <v>60</v>
      </c>
      <c r="F30" s="8">
        <f>IF(C30&gt;0,C30/(C30+D30),0)</f>
        <v>0.875</v>
      </c>
      <c r="G30" s="10">
        <v>38654304</v>
      </c>
      <c r="H30" s="10">
        <v>5278397</v>
      </c>
      <c r="I30" s="11">
        <f>H30/G30</f>
        <v>0.13655392682791545</v>
      </c>
      <c r="J30" s="14">
        <f>B30-C30-D30</f>
        <v>1035</v>
      </c>
      <c r="K30" s="12">
        <f>J30/G30*10000</f>
        <v>0.2677580224960201</v>
      </c>
      <c r="L30" s="13">
        <f>C30/G30*1000000000</f>
        <v>362.18476472891609</v>
      </c>
      <c r="M30" s="13">
        <f>SQRT(J30*C30)/G30*1000000</f>
        <v>3.1141271069434668</v>
      </c>
    </row>
    <row r="31" spans="1:13" ht="13.5" thickBot="1">
      <c r="A31" s="4" t="s">
        <v>55</v>
      </c>
      <c r="B31" s="5">
        <v>1142</v>
      </c>
      <c r="C31" s="5">
        <v>3</v>
      </c>
      <c r="D31" s="5">
        <v>22</v>
      </c>
      <c r="E31" s="5" t="s">
        <v>56</v>
      </c>
      <c r="F31" s="8">
        <f>IF(C31&gt;0,C31/(C31+D31),0)</f>
        <v>0.12</v>
      </c>
      <c r="G31" s="9">
        <v>18875673</v>
      </c>
      <c r="H31" s="10">
        <v>1811116</v>
      </c>
      <c r="I31" s="11">
        <f>H31/G31</f>
        <v>9.5949744414411078E-2</v>
      </c>
      <c r="J31" s="14">
        <f>B31-C31-D31</f>
        <v>1117</v>
      </c>
      <c r="K31" s="12">
        <f>J31/G31*10000</f>
        <v>0.5917669796462357</v>
      </c>
      <c r="L31" s="13">
        <f>C31/G31*1000000000</f>
        <v>158.93473043318772</v>
      </c>
      <c r="M31" s="13">
        <f>SQRT(J31*C31)/G31*1000000</f>
        <v>3.0667951576415429</v>
      </c>
    </row>
    <row r="32" spans="1:13" ht="13.5" thickBot="1">
      <c r="A32" s="4" t="s">
        <v>0</v>
      </c>
      <c r="B32" s="5">
        <v>81405</v>
      </c>
      <c r="C32" s="5">
        <v>3288</v>
      </c>
      <c r="D32" s="5">
        <v>74200</v>
      </c>
      <c r="E32" s="5" t="s">
        <v>1</v>
      </c>
      <c r="F32" s="8">
        <f>IF(C32&gt;0,C32/(C32+D32),0)</f>
        <v>4.2432376626058227E-2</v>
      </c>
      <c r="G32" s="10">
        <v>1410229408</v>
      </c>
      <c r="H32" s="10">
        <v>124696847</v>
      </c>
      <c r="I32" s="11">
        <f>H32/G32</f>
        <v>8.842309364179704E-2</v>
      </c>
      <c r="J32" s="14">
        <f>B32-C32-D32</f>
        <v>3917</v>
      </c>
      <c r="K32" s="12">
        <f>J32/G32*10000</f>
        <v>2.7775622730454363E-2</v>
      </c>
      <c r="L32" s="13">
        <f>C32/G32*1000000000</f>
        <v>2331.5355511292814</v>
      </c>
      <c r="M32" s="13">
        <f>SQRT(J32*C32)/G32*1000000</f>
        <v>2.5447957059616573</v>
      </c>
    </row>
    <row r="33" spans="1:13" ht="18.75" customHeight="1" thickBot="1">
      <c r="A33" s="4" t="s">
        <v>42</v>
      </c>
      <c r="B33" s="5">
        <v>2014</v>
      </c>
      <c r="C33" s="5">
        <v>45</v>
      </c>
      <c r="D33" s="5">
        <v>310</v>
      </c>
      <c r="E33" s="5" t="s">
        <v>43</v>
      </c>
      <c r="F33" s="8">
        <f>IF(C33&gt;0,C33/(C33+D33),0)</f>
        <v>0.12676056338028169</v>
      </c>
      <c r="G33" s="10">
        <v>125903471</v>
      </c>
      <c r="H33" s="10">
        <v>28810916</v>
      </c>
      <c r="I33" s="11">
        <f>H33/G33</f>
        <v>0.22883337346593088</v>
      </c>
      <c r="J33" s="14">
        <f>B33-C33-D33</f>
        <v>1659</v>
      </c>
      <c r="K33" s="12">
        <f>J33/G33*10000</f>
        <v>0.13176761425425676</v>
      </c>
      <c r="L33" s="13">
        <f>C33/G33*1000000000</f>
        <v>357.41667519237814</v>
      </c>
      <c r="M33" s="13">
        <f>SQRT(J33*C33)/G33*1000000</f>
        <v>2.1701599614956555</v>
      </c>
    </row>
    <row r="34" spans="1:13" ht="13.5" thickBot="1">
      <c r="A34" s="4" t="s">
        <v>32</v>
      </c>
      <c r="B34" s="5">
        <v>2555</v>
      </c>
      <c r="C34" s="5">
        <v>59</v>
      </c>
      <c r="D34" s="5">
        <v>1</v>
      </c>
      <c r="E34" s="5" t="s">
        <v>33</v>
      </c>
      <c r="F34" s="8">
        <f>IF(C34&gt;0,C34/(C34+D34),0)</f>
        <v>0.98333333333333328</v>
      </c>
      <c r="G34" s="9">
        <v>217014289</v>
      </c>
      <c r="H34" s="10">
        <v>14580478</v>
      </c>
      <c r="I34" s="11">
        <f>H34/G34</f>
        <v>6.7186718751040403E-2</v>
      </c>
      <c r="J34" s="14">
        <f>B34-C34-D34</f>
        <v>2495</v>
      </c>
      <c r="K34" s="12">
        <f>J34/G34*10000</f>
        <v>0.11496938802955965</v>
      </c>
      <c r="L34" s="13">
        <f>C34/G34*1000000000</f>
        <v>271.87149874725532</v>
      </c>
      <c r="M34" s="13">
        <f>SQRT(J34*C34)/G34*1000000</f>
        <v>1.7679620989617151</v>
      </c>
    </row>
    <row r="35" spans="1:13" ht="13.5" thickBot="1">
      <c r="A35" s="4" t="s">
        <v>61</v>
      </c>
      <c r="B35" s="5">
        <v>1045</v>
      </c>
      <c r="C35" s="5">
        <v>4</v>
      </c>
      <c r="D35" s="5">
        <v>45</v>
      </c>
      <c r="E35" s="5" t="s">
        <v>62</v>
      </c>
      <c r="F35" s="8">
        <f>IF(C35&gt;0,C35/(C35+D35),0)</f>
        <v>8.1632653061224483E-2</v>
      </c>
      <c r="G35" s="10">
        <v>69192246</v>
      </c>
      <c r="H35" s="10">
        <v>6372512</v>
      </c>
      <c r="I35" s="11">
        <f>H35/G35</f>
        <v>9.2098643538757213E-2</v>
      </c>
      <c r="J35" s="14">
        <f>B35-C35-D35</f>
        <v>996</v>
      </c>
      <c r="K35" s="12">
        <f>J35/G35*10000</f>
        <v>0.14394676536443116</v>
      </c>
      <c r="L35" s="13">
        <f>C35/G35*1000000000</f>
        <v>57.809945929490425</v>
      </c>
      <c r="M35" s="13">
        <f>SQRT(J35*C35)/G35*1000000</f>
        <v>0.91222555995997012</v>
      </c>
    </row>
    <row r="36" spans="1:13" ht="13.5" thickBot="1">
      <c r="A36" s="4" t="s">
        <v>65</v>
      </c>
      <c r="B36" s="5">
        <v>900</v>
      </c>
      <c r="C36" s="5">
        <v>1</v>
      </c>
      <c r="D36" s="5">
        <v>8</v>
      </c>
      <c r="E36" s="5" t="s">
        <v>66</v>
      </c>
      <c r="F36" s="8">
        <f>IF(C36&gt;0,C36/(C36+D36),0)</f>
        <v>0.1111111111111111</v>
      </c>
      <c r="G36" s="10">
        <v>35185636</v>
      </c>
      <c r="H36" s="10">
        <v>1034829</v>
      </c>
      <c r="I36" s="11">
        <f>H36/G36</f>
        <v>2.9410552647108609E-2</v>
      </c>
      <c r="J36" s="14">
        <f>B36-C36-D36</f>
        <v>891</v>
      </c>
      <c r="K36" s="12">
        <f>J36/G36*10000</f>
        <v>0.25322833442601406</v>
      </c>
      <c r="L36" s="13">
        <f>C36/G36*1000000000</f>
        <v>28.420688487768135</v>
      </c>
      <c r="M36" s="13">
        <f>SQRT(J36*C36)/G36*1000000</f>
        <v>0.84834683997750104</v>
      </c>
    </row>
    <row r="37" spans="1:13" ht="13.5" thickBot="1">
      <c r="A37" s="4" t="s">
        <v>71</v>
      </c>
      <c r="B37" s="5">
        <v>790</v>
      </c>
      <c r="C37" s="5">
        <v>58</v>
      </c>
      <c r="D37" s="5">
        <v>31</v>
      </c>
      <c r="E37" s="5" t="s">
        <v>72</v>
      </c>
      <c r="F37" s="8">
        <f>IF(C37&gt;0,C37/(C37+D37),0)</f>
        <v>0.651685393258427</v>
      </c>
      <c r="G37" s="10">
        <v>273608457</v>
      </c>
      <c r="H37" s="10">
        <v>16771240</v>
      </c>
      <c r="I37" s="11">
        <f>H37/G37</f>
        <v>6.1296497132762237E-2</v>
      </c>
      <c r="J37" s="14">
        <f>B37-C37-D37</f>
        <v>701</v>
      </c>
      <c r="K37" s="12">
        <f>J37/G37*10000</f>
        <v>2.562055309569616E-2</v>
      </c>
      <c r="L37" s="13">
        <f>C37/G37*1000000000</f>
        <v>211.98175171902673</v>
      </c>
      <c r="M37" s="13">
        <f>SQRT(J37*C37)/G37*1000000</f>
        <v>0.73695927467099598</v>
      </c>
    </row>
    <row r="38" spans="1:13" ht="13.5" thickBot="1">
      <c r="A38" s="4" t="s">
        <v>57</v>
      </c>
      <c r="B38" s="5">
        <v>1090</v>
      </c>
      <c r="C38" s="5">
        <v>8</v>
      </c>
      <c r="D38" s="5">
        <v>18</v>
      </c>
      <c r="E38" s="5" t="s">
        <v>58</v>
      </c>
      <c r="F38" s="8">
        <f>IF(C38&gt;0,C38/(C38+D38),0)</f>
        <v>0.30769230769230771</v>
      </c>
      <c r="G38" s="10">
        <v>208512863</v>
      </c>
      <c r="H38" s="10">
        <v>8747801</v>
      </c>
      <c r="I38" s="11">
        <f>H38/G38</f>
        <v>4.1953291869576408E-2</v>
      </c>
      <c r="J38" s="14">
        <f>B38-C38-D38</f>
        <v>1064</v>
      </c>
      <c r="K38" s="12">
        <f>J38/G38*10000</f>
        <v>5.1028026985558202E-2</v>
      </c>
      <c r="L38" s="13">
        <f>C38/G38*1000000000</f>
        <v>38.366937583126465</v>
      </c>
      <c r="M38" s="13">
        <f>SQRT(J38*C38)/G38*1000000</f>
        <v>0.44246910924323346</v>
      </c>
    </row>
    <row r="39" spans="1:13" ht="13.5" thickBot="1">
      <c r="A39" s="4" t="s">
        <v>75</v>
      </c>
      <c r="B39" s="5">
        <v>677</v>
      </c>
      <c r="C39" s="5">
        <v>2</v>
      </c>
      <c r="D39" s="5">
        <v>36</v>
      </c>
      <c r="E39" s="5" t="s">
        <v>76</v>
      </c>
      <c r="F39" s="8">
        <f>IF(C39&gt;0,C39/(C39+D39),0)</f>
        <v>5.2631578947368418E-2</v>
      </c>
      <c r="G39" s="10">
        <v>146584212</v>
      </c>
      <c r="H39" s="10">
        <v>19090760</v>
      </c>
      <c r="I39" s="11">
        <f>H39/G39</f>
        <v>0.1302374910607699</v>
      </c>
      <c r="J39" s="14">
        <f>B39-C39-D39</f>
        <v>639</v>
      </c>
      <c r="K39" s="12">
        <f>J39/G39*10000</f>
        <v>4.3592689231770745E-2</v>
      </c>
      <c r="L39" s="13">
        <f>C39/G39*1000000000</f>
        <v>13.644034188347652</v>
      </c>
      <c r="M39" s="13">
        <f>SQRT(J39*C39)/G39*1000000</f>
        <v>0.24388114774215217</v>
      </c>
    </row>
    <row r="40" spans="1:13" ht="13.5" thickBot="1">
      <c r="A40" s="17" t="s">
        <v>84</v>
      </c>
      <c r="B40" s="18">
        <v>606</v>
      </c>
      <c r="C40" s="18">
        <v>10</v>
      </c>
      <c r="D40" s="18">
        <v>43</v>
      </c>
      <c r="E40" s="18" t="s">
        <v>85</v>
      </c>
      <c r="F40" s="8">
        <f>IF(C40&gt;0,C40/(C40+D40),0)</f>
        <v>0.18867924528301888</v>
      </c>
      <c r="G40" s="10">
        <v>1391390369</v>
      </c>
      <c r="H40" s="10">
        <v>75635457</v>
      </c>
      <c r="I40" s="11">
        <f>H40/G40</f>
        <v>5.4359623787219126E-2</v>
      </c>
      <c r="J40" s="14">
        <f>B40-C40-D40</f>
        <v>553</v>
      </c>
      <c r="K40" s="12">
        <f>J40/G40*10000</f>
        <v>3.9744417693320976E-3</v>
      </c>
      <c r="L40" s="13">
        <f>C40/G40*1000000000</f>
        <v>7.1870556407452035</v>
      </c>
      <c r="M40" s="13">
        <f>SQRT(J40*C40)/G40*1000000</f>
        <v>5.3445798840593257E-2</v>
      </c>
    </row>
    <row r="41" spans="1:13" ht="13.5" thickBot="1">
      <c r="A41" s="4" t="s">
        <v>73</v>
      </c>
      <c r="B41" s="5">
        <v>737</v>
      </c>
      <c r="C41" s="5">
        <v>0</v>
      </c>
      <c r="D41" s="5">
        <v>51</v>
      </c>
      <c r="E41" s="7">
        <v>0</v>
      </c>
      <c r="F41" s="8">
        <f>IF(C41&gt;0,C41/(C41+D41),0)</f>
        <v>0</v>
      </c>
      <c r="G41" s="10">
        <v>340637</v>
      </c>
      <c r="H41" s="10">
        <v>43023</v>
      </c>
      <c r="I41" s="11">
        <f>H41/G41</f>
        <v>0.12630160552142017</v>
      </c>
      <c r="J41" s="14">
        <f>B41-C41-D41</f>
        <v>686</v>
      </c>
      <c r="K41" s="12">
        <f>J41/G41*10000</f>
        <v>20.138740066404999</v>
      </c>
      <c r="L41" s="13">
        <f>C41/G41*1000000000</f>
        <v>0</v>
      </c>
      <c r="M41" s="13">
        <f>SQRT(J41*C41)/G41*1000000</f>
        <v>0</v>
      </c>
    </row>
    <row r="42" spans="1:13">
      <c r="A42" s="19" t="s">
        <v>74</v>
      </c>
      <c r="B42" s="20">
        <v>709</v>
      </c>
      <c r="C42" s="20">
        <v>0</v>
      </c>
      <c r="D42" s="20">
        <v>0</v>
      </c>
      <c r="E42" s="83">
        <v>0</v>
      </c>
      <c r="F42" s="8">
        <f>IF(C42&gt;0,C42/(C42+D42),0)</f>
        <v>0</v>
      </c>
      <c r="G42" s="10">
        <v>57370084</v>
      </c>
      <c r="H42" s="10">
        <v>3253808</v>
      </c>
      <c r="I42" s="11">
        <f>H42/G42</f>
        <v>5.6716110089711565E-2</v>
      </c>
      <c r="J42" s="14">
        <f>B42-C42-D42</f>
        <v>709</v>
      </c>
      <c r="K42" s="12">
        <f>J42/G42*10000</f>
        <v>0.12358357362697953</v>
      </c>
      <c r="L42" s="13">
        <f>C42/G42*1000000000</f>
        <v>0</v>
      </c>
      <c r="M42" s="13">
        <f>SQRT(J42*C42)/G42*1000000</f>
        <v>0</v>
      </c>
    </row>
  </sheetData>
  <sortState ref="A2:M42">
    <sortCondition descending="1" ref="M2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pane xSplit="1" ySplit="1" topLeftCell="B36" activePane="bottomRight" state="frozen"/>
      <selection pane="topRight" activeCell="B1" sqref="B1"/>
      <selection pane="bottomLeft" activeCell="A2" sqref="A2"/>
      <selection pane="bottomRight" activeCell="J2" sqref="J2:Q56"/>
    </sheetView>
  </sheetViews>
  <sheetFormatPr defaultRowHeight="15"/>
  <cols>
    <col min="1" max="1" width="19.85546875" customWidth="1"/>
    <col min="6" max="6" width="9.28515625" customWidth="1"/>
    <col min="7" max="7" width="14.140625" customWidth="1"/>
    <col min="8" max="8" width="11.28515625" customWidth="1"/>
    <col min="10" max="10" width="9.7109375" bestFit="1" customWidth="1"/>
    <col min="16" max="16" width="11" customWidth="1"/>
  </cols>
  <sheetData>
    <row r="1" spans="1:17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 ht="15.75" thickBot="1">
      <c r="A2" s="32" t="s">
        <v>40</v>
      </c>
      <c r="B2" s="33">
        <v>5550</v>
      </c>
      <c r="C2" s="33">
        <v>30</v>
      </c>
      <c r="D2" s="33">
        <v>585</v>
      </c>
      <c r="E2" s="34">
        <v>5.4999999999999997E-3</v>
      </c>
      <c r="F2" s="8">
        <f t="shared" ref="F2:F33" si="0">IF(C2&gt;0,C2/(C2+D2),0)</f>
        <v>4.878048780487805E-2</v>
      </c>
      <c r="G2" s="9">
        <v>25812476</v>
      </c>
      <c r="H2" s="10">
        <v>3607226</v>
      </c>
      <c r="I2" s="11">
        <f t="shared" ref="I2:I33" si="1">H2/G2</f>
        <v>0.13974738417190199</v>
      </c>
      <c r="J2" s="79">
        <f>B2-C2-D2</f>
        <v>4935</v>
      </c>
      <c r="K2" s="12">
        <f>J2/G2*10000</f>
        <v>1.9118661843985831</v>
      </c>
      <c r="L2" s="13">
        <f>C2/G2*1000000000</f>
        <v>1162.2286835249745</v>
      </c>
      <c r="M2" s="13">
        <f>SQRT(J2*C2)/G2*1000000</f>
        <v>14.90646074213957</v>
      </c>
      <c r="N2" s="8">
        <f>B2/VLOOKUP(A2,'03.04'!A$2:B$200,2,FALSE)-1</f>
        <v>3.7383177570093462E-2</v>
      </c>
      <c r="O2" s="12">
        <f>(B2-VLOOKUP(A2,'03.04'!A$2:B$200,2,FALSE))/G2*1000000</f>
        <v>7.7481912234998296</v>
      </c>
      <c r="P2" s="14">
        <f>B2-2*VLOOKUP(A2,'03.04'!A$2:B$200,2,FALSE)+VLOOKUP(A2,'02.04'!A$2:B$200,2,FALSE)</f>
        <v>-13</v>
      </c>
      <c r="Q2" s="30">
        <f>P2/B2*1000</f>
        <v>-2.3423423423423424</v>
      </c>
    </row>
    <row r="3" spans="1:17" ht="15.75" thickBot="1">
      <c r="A3" s="35" t="s">
        <v>22</v>
      </c>
      <c r="B3" s="36">
        <v>11589</v>
      </c>
      <c r="C3" s="36">
        <v>168</v>
      </c>
      <c r="D3" s="36">
        <v>2022</v>
      </c>
      <c r="E3" s="37">
        <v>1.4500000000000001E-2</v>
      </c>
      <c r="F3" s="8">
        <f t="shared" si="0"/>
        <v>7.6712328767123292E-2</v>
      </c>
      <c r="G3" s="10">
        <v>8692741</v>
      </c>
      <c r="H3" s="10">
        <v>1585001</v>
      </c>
      <c r="I3" s="11">
        <f t="shared" si="1"/>
        <v>0.18233615841079356</v>
      </c>
      <c r="J3" s="79">
        <f t="shared" ref="J3:J56" si="2">B3-C3-D3</f>
        <v>9399</v>
      </c>
      <c r="K3" s="12">
        <f t="shared" ref="K3:K56" si="3">J3/G3*10000</f>
        <v>10.812469852719643</v>
      </c>
      <c r="L3" s="13">
        <f t="shared" ref="L3:L56" si="4">C3/G3*1000000000</f>
        <v>19326.470212330034</v>
      </c>
      <c r="M3" s="13">
        <f t="shared" ref="M3:M56" si="5">SQRT(J3*C3)/G3*1000000</f>
        <v>144.55686650252997</v>
      </c>
      <c r="N3" s="8">
        <f>B3/VLOOKUP(A3,'03.04'!A$2:B$200,2,FALSE)-1</f>
        <v>3.2519600855310138E-2</v>
      </c>
      <c r="O3" s="12">
        <f>(B3-VLOOKUP(A3,'03.04'!A$2:B$200,2,FALSE))/G3*1000000</f>
        <v>41.989057306550372</v>
      </c>
      <c r="P3" s="14">
        <f>B3-2*VLOOKUP(A3,'03.04'!A$2:B$200,2,FALSE)+VLOOKUP(A3,'02.04'!A$2:B$200,2,FALSE)</f>
        <v>-50</v>
      </c>
      <c r="Q3" s="30">
        <f t="shared" ref="Q3:Q56" si="6">P3/B3*1000</f>
        <v>-4.3144361032013121</v>
      </c>
    </row>
    <row r="4" spans="1:17" ht="15.75" thickBot="1">
      <c r="A4" s="35" t="s">
        <v>141</v>
      </c>
      <c r="B4" s="36">
        <v>1171</v>
      </c>
      <c r="C4" s="36">
        <v>105</v>
      </c>
      <c r="D4" s="36">
        <v>77</v>
      </c>
      <c r="E4" s="37">
        <v>8.9700000000000002E-2</v>
      </c>
      <c r="F4" s="8">
        <f t="shared" si="0"/>
        <v>0.57692307692307687</v>
      </c>
      <c r="G4" s="10">
        <v>43431430</v>
      </c>
      <c r="H4" s="10">
        <v>2263259</v>
      </c>
      <c r="I4" s="11">
        <f t="shared" si="1"/>
        <v>5.2111086372242404E-2</v>
      </c>
      <c r="J4" s="79">
        <f t="shared" si="2"/>
        <v>989</v>
      </c>
      <c r="K4" s="12">
        <f t="shared" si="3"/>
        <v>0.22771527439920813</v>
      </c>
      <c r="L4" s="13">
        <f t="shared" si="4"/>
        <v>2417.604025471876</v>
      </c>
      <c r="M4" s="13">
        <f t="shared" si="5"/>
        <v>7.4197396453579048</v>
      </c>
      <c r="N4" s="8" t="e">
        <f>B4/VLOOKUP(A4,'03.04'!A$2:B$200,2,FALSE)-1</f>
        <v>#N/A</v>
      </c>
      <c r="O4" s="12" t="e">
        <f>(B4-VLOOKUP(A4,'03.04'!A$2:B$200,2,FALSE))/G4*1000000</f>
        <v>#N/A</v>
      </c>
      <c r="P4" s="14" t="e">
        <f>B4-2*VLOOKUP(A4,'03.04'!A$2:B$200,2,FALSE)+VLOOKUP(A4,'02.04'!A$2:B$200,2,FALSE)</f>
        <v>#N/A</v>
      </c>
      <c r="Q4" s="30" t="e">
        <f t="shared" si="6"/>
        <v>#N/A</v>
      </c>
    </row>
    <row r="5" spans="1:17" ht="15.75" thickBot="1">
      <c r="A5" s="35" t="s">
        <v>131</v>
      </c>
      <c r="B5" s="36">
        <v>1353</v>
      </c>
      <c r="C5" s="36">
        <v>42</v>
      </c>
      <c r="D5" s="36">
        <v>266</v>
      </c>
      <c r="E5" s="37">
        <v>3.1099999999999999E-2</v>
      </c>
      <c r="F5" s="8">
        <f t="shared" si="0"/>
        <v>0.13636363636363635</v>
      </c>
      <c r="G5" s="10">
        <v>45603404</v>
      </c>
      <c r="H5" s="10">
        <v>5013375</v>
      </c>
      <c r="I5" s="11">
        <f t="shared" si="1"/>
        <v>0.10993422771686079</v>
      </c>
      <c r="J5" s="79">
        <f t="shared" si="2"/>
        <v>1045</v>
      </c>
      <c r="K5" s="12">
        <f t="shared" si="3"/>
        <v>0.2291495608529574</v>
      </c>
      <c r="L5" s="13">
        <f t="shared" si="4"/>
        <v>920.9838809401158</v>
      </c>
      <c r="M5" s="13">
        <f t="shared" si="5"/>
        <v>4.5939422272170543</v>
      </c>
      <c r="N5" s="8">
        <f>B5/VLOOKUP(A5,'03.04'!A$2:B$200,2,FALSE)-1</f>
        <v>6.956521739130439E-2</v>
      </c>
      <c r="O5" s="12">
        <f>(B5-VLOOKUP(A5,'03.04'!A$2:B$200,2,FALSE))/G5*1000000</f>
        <v>1.9296805124459568</v>
      </c>
      <c r="P5" s="14">
        <f>B5-2*VLOOKUP(A5,'03.04'!A$2:B$200,2,FALSE)+VLOOKUP(A5,'02.04'!A$2:B$200,2,FALSE)</f>
        <v>-44</v>
      </c>
      <c r="Q5" s="30">
        <f t="shared" si="6"/>
        <v>-32.520325203252035</v>
      </c>
    </row>
    <row r="6" spans="1:17" ht="15.75" thickBot="1">
      <c r="A6" s="35" t="s">
        <v>24</v>
      </c>
      <c r="B6" s="36">
        <v>16770</v>
      </c>
      <c r="C6" s="36">
        <v>1143</v>
      </c>
      <c r="D6" s="36">
        <v>2872</v>
      </c>
      <c r="E6" s="37">
        <v>6.8199999999999997E-2</v>
      </c>
      <c r="F6" s="8">
        <f t="shared" si="0"/>
        <v>0.28468244084682442</v>
      </c>
      <c r="G6" s="10">
        <v>25812476</v>
      </c>
      <c r="H6" s="10">
        <v>2099099</v>
      </c>
      <c r="I6" s="11">
        <f t="shared" si="1"/>
        <v>8.1321102245286353E-2</v>
      </c>
      <c r="J6" s="79">
        <f t="shared" si="2"/>
        <v>12755</v>
      </c>
      <c r="K6" s="12">
        <f t="shared" si="3"/>
        <v>4.9414089527870164</v>
      </c>
      <c r="L6" s="13">
        <f t="shared" si="4"/>
        <v>44280.912842301528</v>
      </c>
      <c r="M6" s="13">
        <f t="shared" si="5"/>
        <v>147.92231040533756</v>
      </c>
      <c r="N6" s="8">
        <f>B6/VLOOKUP(A6,'03.04'!A$2:B$200,2,FALSE)-1</f>
        <v>9.2650508209538796E-2</v>
      </c>
      <c r="O6" s="12">
        <f>(B6-VLOOKUP(A6,'03.04'!A$2:B$200,2,FALSE))/G6*1000000</f>
        <v>55.089639599083796</v>
      </c>
      <c r="P6" s="14">
        <f>B6-2*VLOOKUP(A6,'03.04'!A$2:B$200,2,FALSE)+VLOOKUP(A6,'02.04'!A$2:B$200,2,FALSE)</f>
        <v>38</v>
      </c>
      <c r="Q6" s="30">
        <f t="shared" si="6"/>
        <v>2.2659511031604054</v>
      </c>
    </row>
    <row r="7" spans="1:17" ht="15.75" thickBot="1">
      <c r="A7" s="35" t="s">
        <v>32</v>
      </c>
      <c r="B7" s="36">
        <v>9216</v>
      </c>
      <c r="C7" s="36">
        <v>365</v>
      </c>
      <c r="D7" s="36">
        <v>296</v>
      </c>
      <c r="E7" s="37">
        <v>3.9699999999999999E-2</v>
      </c>
      <c r="F7" s="8">
        <f t="shared" si="0"/>
        <v>0.5521936459909228</v>
      </c>
      <c r="G7" s="9">
        <v>217014289</v>
      </c>
      <c r="H7" s="10">
        <v>14580478</v>
      </c>
      <c r="I7" s="11">
        <f t="shared" si="1"/>
        <v>6.7186718751040403E-2</v>
      </c>
      <c r="J7" s="79">
        <f t="shared" si="2"/>
        <v>8555</v>
      </c>
      <c r="K7" s="12">
        <f t="shared" si="3"/>
        <v>0.39421367318352019</v>
      </c>
      <c r="L7" s="13">
        <f t="shared" si="4"/>
        <v>1681.9168990296303</v>
      </c>
      <c r="M7" s="13">
        <f t="shared" si="5"/>
        <v>8.1426938954863495</v>
      </c>
      <c r="N7" s="8">
        <f>B7/VLOOKUP(A7,'03.04'!A$2:B$200,2,FALSE)-1</f>
        <v>0.1425737664269775</v>
      </c>
      <c r="O7" s="12">
        <f>(B7-VLOOKUP(A7,'03.04'!A$2:B$200,2,FALSE))/G7*1000000</f>
        <v>5.2991902298193834</v>
      </c>
      <c r="P7" s="14">
        <f>B7-2*VLOOKUP(A7,'03.04'!A$2:B$200,2,FALSE)+VLOOKUP(A7,'02.04'!A$2:B$200,2,FALSE)</f>
        <v>15</v>
      </c>
      <c r="Q7" s="30">
        <f t="shared" si="6"/>
        <v>1.6276041666666667</v>
      </c>
    </row>
    <row r="8" spans="1:17" ht="15.75" thickBot="1">
      <c r="A8" s="35" t="s">
        <v>16</v>
      </c>
      <c r="B8" s="36">
        <v>38168</v>
      </c>
      <c r="C8" s="36">
        <v>3605</v>
      </c>
      <c r="D8" s="36">
        <v>171</v>
      </c>
      <c r="E8" s="37">
        <v>9.4500000000000001E-2</v>
      </c>
      <c r="F8" s="8">
        <f t="shared" si="0"/>
        <v>0.95471398305084743</v>
      </c>
      <c r="G8" s="9">
        <v>66673160</v>
      </c>
      <c r="H8" s="10">
        <v>10980918</v>
      </c>
      <c r="I8" s="11">
        <f t="shared" si="1"/>
        <v>0.16469772844124983</v>
      </c>
      <c r="J8" s="79">
        <f t="shared" si="2"/>
        <v>34392</v>
      </c>
      <c r="K8" s="12">
        <f t="shared" si="3"/>
        <v>5.158297581815531</v>
      </c>
      <c r="L8" s="13">
        <f t="shared" si="4"/>
        <v>54069.733607946589</v>
      </c>
      <c r="M8" s="13">
        <f t="shared" si="5"/>
        <v>167.00532210659662</v>
      </c>
      <c r="N8" s="8">
        <f>B8/VLOOKUP(A8,'03.04'!A$2:B$200,2,FALSE)-1</f>
        <v>0.13197698558633375</v>
      </c>
      <c r="O8" s="12">
        <f>(B8-VLOOKUP(A8,'03.04'!A$2:B$200,2,FALSE))/G8*1000000</f>
        <v>66.743499183179551</v>
      </c>
      <c r="P8" s="14">
        <f>B8-2*VLOOKUP(A8,'03.04'!A$2:B$200,2,FALSE)+VLOOKUP(A8,'02.04'!A$2:B$200,2,FALSE)</f>
        <v>206</v>
      </c>
      <c r="Q8" s="30">
        <f t="shared" si="6"/>
        <v>5.3971913644938168</v>
      </c>
    </row>
    <row r="9" spans="1:17" ht="15.75" thickBot="1">
      <c r="A9" s="35" t="s">
        <v>8</v>
      </c>
      <c r="B9" s="36">
        <v>91159</v>
      </c>
      <c r="C9" s="36">
        <v>1275</v>
      </c>
      <c r="D9" s="36">
        <v>24575</v>
      </c>
      <c r="E9" s="37">
        <v>1.4E-2</v>
      </c>
      <c r="F9" s="8">
        <f t="shared" si="0"/>
        <v>4.9323017408123788E-2</v>
      </c>
      <c r="G9" s="10">
        <v>81465657</v>
      </c>
      <c r="H9" s="10">
        <v>16771303</v>
      </c>
      <c r="I9" s="11">
        <f t="shared" si="1"/>
        <v>0.20586960957057032</v>
      </c>
      <c r="J9" s="79">
        <f t="shared" si="2"/>
        <v>65309</v>
      </c>
      <c r="K9" s="12">
        <f t="shared" si="3"/>
        <v>8.0167523843820465</v>
      </c>
      <c r="L9" s="13">
        <f t="shared" si="4"/>
        <v>15650.766801033718</v>
      </c>
      <c r="M9" s="13">
        <f t="shared" si="5"/>
        <v>112.01264306746558</v>
      </c>
      <c r="N9" s="8">
        <f>B9/VLOOKUP(A9,'03.04'!A$2:B$200,2,FALSE)-1</f>
        <v>7.5064273415571758E-2</v>
      </c>
      <c r="O9" s="12">
        <f>(B9-VLOOKUP(A9,'03.04'!A$2:B$200,2,FALSE))/G9*1000000</f>
        <v>78.131082893003608</v>
      </c>
      <c r="P9" s="14">
        <f>B9-2*VLOOKUP(A9,'03.04'!A$2:B$200,2,FALSE)+VLOOKUP(A9,'02.04'!A$2:B$200,2,FALSE)</f>
        <v>-448</v>
      </c>
      <c r="Q9" s="30">
        <f t="shared" si="6"/>
        <v>-4.9144900668063496</v>
      </c>
    </row>
    <row r="10" spans="1:17" ht="15.75" thickBot="1">
      <c r="A10" s="35" t="s">
        <v>69</v>
      </c>
      <c r="B10" s="36">
        <v>1613</v>
      </c>
      <c r="C10" s="36">
        <v>63</v>
      </c>
      <c r="D10" s="36">
        <v>78</v>
      </c>
      <c r="E10" s="37">
        <v>3.9100000000000003E-2</v>
      </c>
      <c r="F10" s="8">
        <f t="shared" si="0"/>
        <v>0.44680851063829785</v>
      </c>
      <c r="G10" s="10">
        <v>10748112</v>
      </c>
      <c r="H10" s="10">
        <v>2108406</v>
      </c>
      <c r="I10" s="11">
        <f t="shared" si="1"/>
        <v>0.19616524278868699</v>
      </c>
      <c r="J10" s="79">
        <f t="shared" si="2"/>
        <v>1472</v>
      </c>
      <c r="K10" s="12">
        <f t="shared" si="3"/>
        <v>1.3695428555266265</v>
      </c>
      <c r="L10" s="13">
        <f t="shared" si="4"/>
        <v>5861.494558300099</v>
      </c>
      <c r="M10" s="13">
        <f t="shared" si="5"/>
        <v>28.332963126062367</v>
      </c>
      <c r="N10" s="8">
        <f>B10/VLOOKUP(A10,'03.04'!A$2:B$200,2,FALSE)-1</f>
        <v>4.4689119170984393E-2</v>
      </c>
      <c r="O10" s="12">
        <f>(B10-VLOOKUP(A10,'03.04'!A$2:B$200,2,FALSE))/G10*1000000</f>
        <v>6.4197321352810617</v>
      </c>
      <c r="P10" s="14">
        <f>B10-2*VLOOKUP(A10,'03.04'!A$2:B$200,2,FALSE)+VLOOKUP(A10,'02.04'!A$2:B$200,2,FALSE)</f>
        <v>-60</v>
      </c>
      <c r="Q10" s="30">
        <f t="shared" si="6"/>
        <v>-37.197768133911964</v>
      </c>
    </row>
    <row r="11" spans="1:17" ht="15.75" thickBot="1">
      <c r="A11" s="35" t="s">
        <v>46</v>
      </c>
      <c r="B11" s="36">
        <v>3757</v>
      </c>
      <c r="C11" s="36">
        <v>139</v>
      </c>
      <c r="D11" s="36">
        <v>1193</v>
      </c>
      <c r="E11" s="37">
        <v>3.6999999999999998E-2</v>
      </c>
      <c r="F11" s="8">
        <f t="shared" si="0"/>
        <v>0.10435435435435435</v>
      </c>
      <c r="G11" s="10">
        <v>5783798</v>
      </c>
      <c r="H11" s="10">
        <v>987535</v>
      </c>
      <c r="I11" s="11">
        <f t="shared" si="1"/>
        <v>0.17074161303696983</v>
      </c>
      <c r="J11" s="79">
        <f t="shared" si="2"/>
        <v>2425</v>
      </c>
      <c r="K11" s="12">
        <f t="shared" si="3"/>
        <v>4.1927467038095037</v>
      </c>
      <c r="L11" s="13">
        <f t="shared" si="4"/>
        <v>24032.651209464784</v>
      </c>
      <c r="M11" s="13">
        <f t="shared" si="5"/>
        <v>100.38068496592706</v>
      </c>
      <c r="N11" s="8">
        <f>B11/VLOOKUP(A11,'03.04'!A$2:B$200,2,FALSE)-1</f>
        <v>2.314814814814814E-2</v>
      </c>
      <c r="O11" s="12">
        <f>(B11-VLOOKUP(A11,'03.04'!A$2:B$200,2,FALSE))/G11*1000000</f>
        <v>14.696225559744653</v>
      </c>
      <c r="P11" s="14">
        <f>B11-2*VLOOKUP(A11,'03.04'!A$2:B$200,2,FALSE)+VLOOKUP(A11,'02.04'!A$2:B$200,2,FALSE)</f>
        <v>-480</v>
      </c>
      <c r="Q11" s="30">
        <f t="shared" si="6"/>
        <v>-127.76151184455684</v>
      </c>
    </row>
    <row r="12" spans="1:17" ht="26.25" thickBot="1">
      <c r="A12" s="35" t="s">
        <v>132</v>
      </c>
      <c r="B12" s="36">
        <v>1488</v>
      </c>
      <c r="C12" s="36">
        <v>68</v>
      </c>
      <c r="D12" s="36">
        <v>16</v>
      </c>
      <c r="E12" s="37">
        <v>4.5699999999999998E-2</v>
      </c>
      <c r="F12" s="8">
        <f t="shared" si="0"/>
        <v>0.80952380952380953</v>
      </c>
      <c r="G12" s="10">
        <v>11163554</v>
      </c>
      <c r="H12" s="10">
        <v>726176</v>
      </c>
      <c r="I12" s="11">
        <f t="shared" si="1"/>
        <v>6.5048818682652498E-2</v>
      </c>
      <c r="J12" s="79">
        <f t="shared" si="2"/>
        <v>1404</v>
      </c>
      <c r="K12" s="12">
        <f t="shared" si="3"/>
        <v>1.2576640019835978</v>
      </c>
      <c r="L12" s="13">
        <f t="shared" si="4"/>
        <v>6091.2501520573114</v>
      </c>
      <c r="M12" s="13">
        <f t="shared" si="5"/>
        <v>27.678052755422652</v>
      </c>
      <c r="N12" s="8">
        <f>B12/VLOOKUP(A12,'03.04'!A$2:B$200,2,FALSE)-1</f>
        <v>7.8260869565217384E-2</v>
      </c>
      <c r="O12" s="12">
        <f>(B12-VLOOKUP(A12,'03.04'!A$2:B$200,2,FALSE))/G12*1000000</f>
        <v>9.6743384767969047</v>
      </c>
      <c r="P12" s="14">
        <f>B12-2*VLOOKUP(A12,'03.04'!A$2:B$200,2,FALSE)+VLOOKUP(A12,'02.04'!A$2:B$200,2,FALSE)</f>
        <v>12</v>
      </c>
      <c r="Q12" s="30">
        <f t="shared" si="6"/>
        <v>8.064516129032258</v>
      </c>
    </row>
    <row r="13" spans="1:17" ht="15.75" thickBot="1">
      <c r="A13" s="35" t="s">
        <v>36</v>
      </c>
      <c r="B13" s="36">
        <v>7589</v>
      </c>
      <c r="C13" s="36">
        <v>42</v>
      </c>
      <c r="D13" s="36">
        <v>427</v>
      </c>
      <c r="E13" s="37">
        <v>5.5999999999999999E-3</v>
      </c>
      <c r="F13" s="8">
        <f t="shared" si="0"/>
        <v>8.9552238805970144E-2</v>
      </c>
      <c r="G13" s="10">
        <v>8723025</v>
      </c>
      <c r="H13" s="10">
        <v>878824</v>
      </c>
      <c r="I13" s="11">
        <f t="shared" si="1"/>
        <v>0.1007476190885616</v>
      </c>
      <c r="J13" s="79">
        <f t="shared" si="2"/>
        <v>7120</v>
      </c>
      <c r="K13" s="12">
        <f t="shared" si="3"/>
        <v>8.1623060807460721</v>
      </c>
      <c r="L13" s="13">
        <f t="shared" si="4"/>
        <v>4814.8434745974009</v>
      </c>
      <c r="M13" s="13">
        <f t="shared" si="5"/>
        <v>62.689892463256719</v>
      </c>
      <c r="N13" s="8">
        <f>B13/VLOOKUP(A13,'03.04'!A$2:B$200,2,FALSE)-1</f>
        <v>7.9516358463726844E-2</v>
      </c>
      <c r="O13" s="12">
        <f>(B13-VLOOKUP(A13,'03.04'!A$2:B$200,2,FALSE))/G13*1000000</f>
        <v>64.083273864284465</v>
      </c>
      <c r="P13" s="14">
        <f>B13-2*VLOOKUP(A13,'03.04'!A$2:B$200,2,FALSE)+VLOOKUP(A13,'02.04'!A$2:B$200,2,FALSE)</f>
        <v>-260</v>
      </c>
      <c r="Q13" s="30">
        <f t="shared" si="6"/>
        <v>-34.260113321913295</v>
      </c>
    </row>
    <row r="14" spans="1:17" ht="15.75" thickBot="1">
      <c r="A14" s="35" t="s">
        <v>84</v>
      </c>
      <c r="B14" s="36">
        <v>3082</v>
      </c>
      <c r="C14" s="36">
        <v>86</v>
      </c>
      <c r="D14" s="36">
        <v>229</v>
      </c>
      <c r="E14" s="37">
        <v>2.8000000000000001E-2</v>
      </c>
      <c r="F14" s="8">
        <f t="shared" si="0"/>
        <v>0.27301587301587299</v>
      </c>
      <c r="G14" s="10">
        <v>1391390369</v>
      </c>
      <c r="H14" s="10">
        <v>75635457</v>
      </c>
      <c r="I14" s="11">
        <f t="shared" si="1"/>
        <v>5.4359623787219126E-2</v>
      </c>
      <c r="J14" s="79">
        <f t="shared" si="2"/>
        <v>2767</v>
      </c>
      <c r="K14" s="12">
        <f t="shared" si="3"/>
        <v>1.9886582957941976E-2</v>
      </c>
      <c r="L14" s="13">
        <f t="shared" si="4"/>
        <v>61.808678510408747</v>
      </c>
      <c r="M14" s="13">
        <f t="shared" si="5"/>
        <v>0.35059426873781169</v>
      </c>
      <c r="N14" s="8">
        <f>B14/VLOOKUP(A14,'03.04'!A$2:B$200,2,FALSE)-1</f>
        <v>0.20062329567588622</v>
      </c>
      <c r="O14" s="12">
        <f>(B14-VLOOKUP(A14,'03.04'!A$2:B$200,2,FALSE))/G14*1000000</f>
        <v>0.37013336549837794</v>
      </c>
      <c r="P14" s="14">
        <f>B14-2*VLOOKUP(A14,'03.04'!A$2:B$200,2,FALSE)+VLOOKUP(A14,'02.04'!A$2:B$200,2,FALSE)</f>
        <v>-20</v>
      </c>
      <c r="Q14" s="30">
        <f t="shared" si="6"/>
        <v>-6.4892926670992859</v>
      </c>
    </row>
    <row r="15" spans="1:17" ht="15.75" thickBot="1">
      <c r="A15" s="35" t="s">
        <v>71</v>
      </c>
      <c r="B15" s="36">
        <v>1986</v>
      </c>
      <c r="C15" s="36">
        <v>181</v>
      </c>
      <c r="D15" s="36">
        <v>134</v>
      </c>
      <c r="E15" s="37">
        <v>9.1200000000000003E-2</v>
      </c>
      <c r="F15" s="8">
        <f t="shared" si="0"/>
        <v>0.57460317460317456</v>
      </c>
      <c r="G15" s="10">
        <v>273608457</v>
      </c>
      <c r="H15" s="10">
        <v>16771240</v>
      </c>
      <c r="I15" s="11">
        <f t="shared" si="1"/>
        <v>6.1296497132762237E-2</v>
      </c>
      <c r="J15" s="79">
        <f t="shared" si="2"/>
        <v>1671</v>
      </c>
      <c r="K15" s="12">
        <f t="shared" si="3"/>
        <v>6.1072673641809253E-2</v>
      </c>
      <c r="L15" s="13">
        <f t="shared" si="4"/>
        <v>661.52925967489375</v>
      </c>
      <c r="M15" s="13">
        <f t="shared" si="5"/>
        <v>2.0100089696474606</v>
      </c>
      <c r="N15" s="8">
        <f>B15/VLOOKUP(A15,'03.04'!A$2:B$200,2,FALSE)-1</f>
        <v>0.10949720670391061</v>
      </c>
      <c r="O15" s="12">
        <f>(B15-VLOOKUP(A15,'03.04'!A$2:B$200,2,FALSE))/G15*1000000</f>
        <v>0.71635212649877988</v>
      </c>
      <c r="P15" s="14">
        <f>B15-2*VLOOKUP(A15,'03.04'!A$2:B$200,2,FALSE)+VLOOKUP(A15,'02.04'!A$2:B$200,2,FALSE)</f>
        <v>83</v>
      </c>
      <c r="Q15" s="30">
        <f t="shared" si="6"/>
        <v>41.792547834843909</v>
      </c>
    </row>
    <row r="16" spans="1:17" ht="15.75" thickBot="1">
      <c r="A16" s="35" t="s">
        <v>10</v>
      </c>
      <c r="B16" s="36">
        <v>53183</v>
      </c>
      <c r="C16" s="36">
        <v>3294</v>
      </c>
      <c r="D16" s="36">
        <v>17935</v>
      </c>
      <c r="E16" s="37">
        <v>6.2E-2</v>
      </c>
      <c r="F16" s="8">
        <f t="shared" si="0"/>
        <v>0.15516510433840502</v>
      </c>
      <c r="G16" s="10">
        <v>83979449</v>
      </c>
      <c r="H16" s="10">
        <v>4193255</v>
      </c>
      <c r="I16" s="11">
        <f t="shared" si="1"/>
        <v>4.9931918462575289E-2</v>
      </c>
      <c r="J16" s="79">
        <f t="shared" si="2"/>
        <v>31954</v>
      </c>
      <c r="K16" s="12">
        <f t="shared" si="3"/>
        <v>3.8049785251627459</v>
      </c>
      <c r="L16" s="13">
        <f t="shared" si="4"/>
        <v>39223.882023803235</v>
      </c>
      <c r="M16" s="13">
        <f t="shared" si="5"/>
        <v>122.16629190332672</v>
      </c>
      <c r="N16" s="8">
        <f>B16/VLOOKUP(A16,'03.04'!A$2:B$200,2,FALSE)-1</f>
        <v>5.3796465086787704E-2</v>
      </c>
      <c r="O16" s="12">
        <f>(B16-VLOOKUP(A16,'03.04'!A$2:B$200,2,FALSE))/G16*1000000</f>
        <v>32.329338097943463</v>
      </c>
      <c r="P16" s="14">
        <f>B16-2*VLOOKUP(A16,'03.04'!A$2:B$200,2,FALSE)+VLOOKUP(A16,'02.04'!A$2:B$200,2,FALSE)</f>
        <v>-160</v>
      </c>
      <c r="Q16" s="30">
        <f t="shared" si="6"/>
        <v>-3.0084801534324876</v>
      </c>
    </row>
    <row r="17" spans="1:17" ht="15.75" thickBot="1">
      <c r="A17" s="35" t="s">
        <v>48</v>
      </c>
      <c r="B17" s="36">
        <v>4273</v>
      </c>
      <c r="C17" s="36">
        <v>120</v>
      </c>
      <c r="D17" s="36">
        <v>25</v>
      </c>
      <c r="E17" s="37">
        <v>2.81E-2</v>
      </c>
      <c r="F17" s="8">
        <f t="shared" si="0"/>
        <v>0.82758620689655171</v>
      </c>
      <c r="G17" s="10">
        <v>4757294</v>
      </c>
      <c r="H17" s="10">
        <v>551023</v>
      </c>
      <c r="I17" s="11">
        <f t="shared" si="1"/>
        <v>0.115826980632267</v>
      </c>
      <c r="J17" s="79">
        <f t="shared" si="2"/>
        <v>4128</v>
      </c>
      <c r="K17" s="12">
        <f t="shared" si="3"/>
        <v>8.6772017874026712</v>
      </c>
      <c r="L17" s="13">
        <f t="shared" si="4"/>
        <v>25224.42380058916</v>
      </c>
      <c r="M17" s="13">
        <f t="shared" si="5"/>
        <v>147.9450625362924</v>
      </c>
      <c r="N17" s="8">
        <f>B17/VLOOKUP(A17,'03.04'!A$2:B$200,2,FALSE)-1</f>
        <v>0.11015848272278506</v>
      </c>
      <c r="O17" s="12">
        <f>(B17-VLOOKUP(A17,'03.04'!A$2:B$200,2,FALSE))/G17*1000000</f>
        <v>89.126297428748359</v>
      </c>
      <c r="P17" s="14">
        <f>B17-2*VLOOKUP(A17,'03.04'!A$2:B$200,2,FALSE)+VLOOKUP(A17,'02.04'!A$2:B$200,2,FALSE)</f>
        <v>22</v>
      </c>
      <c r="Q17" s="30">
        <f t="shared" si="6"/>
        <v>5.1486075356892114</v>
      </c>
    </row>
    <row r="18" spans="1:17" ht="15.75" thickBot="1">
      <c r="A18" s="35" t="s">
        <v>73</v>
      </c>
      <c r="B18" s="36">
        <v>1364</v>
      </c>
      <c r="C18" s="36">
        <v>4</v>
      </c>
      <c r="D18" s="36">
        <v>336</v>
      </c>
      <c r="E18" s="37">
        <v>3.0000000000000001E-3</v>
      </c>
      <c r="F18" s="8">
        <f t="shared" si="0"/>
        <v>1.1764705882352941E-2</v>
      </c>
      <c r="G18" s="10">
        <v>340637</v>
      </c>
      <c r="H18" s="10">
        <v>43023</v>
      </c>
      <c r="I18" s="11">
        <f t="shared" si="1"/>
        <v>0.12630160552142017</v>
      </c>
      <c r="J18" s="79">
        <f t="shared" si="2"/>
        <v>1024</v>
      </c>
      <c r="K18" s="12">
        <f t="shared" si="3"/>
        <v>30.061326279881513</v>
      </c>
      <c r="L18" s="13">
        <f t="shared" si="4"/>
        <v>11742.705578078716</v>
      </c>
      <c r="M18" s="13">
        <f t="shared" si="5"/>
        <v>187.88328924925946</v>
      </c>
      <c r="N18" s="8">
        <f>B18/VLOOKUP(A18,'03.04'!A$2:B$200,2,FALSE)-1</f>
        <v>3.411675511751322E-2</v>
      </c>
      <c r="O18" s="12">
        <f>(B18-VLOOKUP(A18,'03.04'!A$2:B$200,2,FALSE))/G18*1000000</f>
        <v>132.10543775338559</v>
      </c>
      <c r="P18" s="14">
        <f>B18-2*VLOOKUP(A18,'03.04'!A$2:B$200,2,FALSE)+VLOOKUP(A18,'02.04'!A$2:B$200,2,FALSE)</f>
        <v>-54</v>
      </c>
      <c r="Q18" s="30">
        <f t="shared" si="6"/>
        <v>-39.589442815249264</v>
      </c>
    </row>
    <row r="19" spans="1:17" ht="15.75" thickBot="1">
      <c r="A19" s="35" t="s">
        <v>6</v>
      </c>
      <c r="B19" s="36">
        <v>119199</v>
      </c>
      <c r="C19" s="36">
        <v>11198</v>
      </c>
      <c r="D19" s="36">
        <v>30513</v>
      </c>
      <c r="E19" s="37">
        <v>9.4E-2</v>
      </c>
      <c r="F19" s="8">
        <f t="shared" si="0"/>
        <v>0.26846635180168299</v>
      </c>
      <c r="G19" s="10">
        <v>45692442</v>
      </c>
      <c r="H19" s="10">
        <v>7821312</v>
      </c>
      <c r="I19" s="11">
        <f t="shared" si="1"/>
        <v>0.17117299180464024</v>
      </c>
      <c r="J19" s="79">
        <f t="shared" si="2"/>
        <v>77488</v>
      </c>
      <c r="K19" s="12">
        <f t="shared" si="3"/>
        <v>16.95860335063729</v>
      </c>
      <c r="L19" s="13">
        <f t="shared" si="4"/>
        <v>245073.35370694345</v>
      </c>
      <c r="M19" s="13">
        <f t="shared" si="5"/>
        <v>644.67835370256466</v>
      </c>
      <c r="N19" s="8">
        <f>B19/VLOOKUP(A19,'03.04'!A$2:B$200,2,FALSE)-1</f>
        <v>6.3659483335564149E-2</v>
      </c>
      <c r="O19" s="12">
        <f>(B19-VLOOKUP(A19,'03.04'!A$2:B$200,2,FALSE))/G19*1000000</f>
        <v>156.13085420122653</v>
      </c>
      <c r="P19" s="14">
        <f>B19-2*VLOOKUP(A19,'03.04'!A$2:B$200,2,FALSE)+VLOOKUP(A19,'02.04'!A$2:B$200,2,FALSE)</f>
        <v>-813</v>
      </c>
      <c r="Q19" s="30">
        <f t="shared" si="6"/>
        <v>-6.8205270178441095</v>
      </c>
    </row>
    <row r="20" spans="1:17" ht="15.75" thickBot="1">
      <c r="A20" s="35" t="s">
        <v>2</v>
      </c>
      <c r="B20" s="36">
        <v>119827</v>
      </c>
      <c r="C20" s="36">
        <v>14681</v>
      </c>
      <c r="D20" s="36">
        <v>19758</v>
      </c>
      <c r="E20" s="37">
        <v>0.1226</v>
      </c>
      <c r="F20" s="8">
        <f t="shared" si="0"/>
        <v>0.42628996196172941</v>
      </c>
      <c r="G20" s="10">
        <v>60015723</v>
      </c>
      <c r="H20" s="10">
        <v>12152963</v>
      </c>
      <c r="I20" s="11">
        <f t="shared" si="1"/>
        <v>0.20249631917289407</v>
      </c>
      <c r="J20" s="79">
        <f t="shared" si="2"/>
        <v>85388</v>
      </c>
      <c r="K20" s="12">
        <f t="shared" si="3"/>
        <v>14.227604989445849</v>
      </c>
      <c r="L20" s="13">
        <f t="shared" si="4"/>
        <v>244619.23086388546</v>
      </c>
      <c r="M20" s="13">
        <f t="shared" si="5"/>
        <v>589.94455583159868</v>
      </c>
      <c r="N20" s="8">
        <f>B20/VLOOKUP(A20,'03.04'!A$2:B$200,2,FALSE)-1</f>
        <v>3.9785841967338254E-2</v>
      </c>
      <c r="O20" s="12">
        <f>(B20-VLOOKUP(A20,'03.04'!A$2:B$200,2,FALSE))/G20*1000000</f>
        <v>76.39664692533988</v>
      </c>
      <c r="P20" s="14">
        <f>B20-2*VLOOKUP(A20,'03.04'!A$2:B$200,2,FALSE)+VLOOKUP(A20,'02.04'!A$2:B$200,2,FALSE)</f>
        <v>-83</v>
      </c>
      <c r="Q20" s="30">
        <f t="shared" si="6"/>
        <v>-0.69266525908184295</v>
      </c>
    </row>
    <row r="21" spans="1:17" ht="15.75" thickBot="1">
      <c r="A21" s="35" t="s">
        <v>26</v>
      </c>
      <c r="B21" s="36">
        <v>12549</v>
      </c>
      <c r="C21" s="36">
        <v>208</v>
      </c>
      <c r="D21" s="36">
        <v>2322</v>
      </c>
      <c r="E21" s="37">
        <v>1.66E-2</v>
      </c>
      <c r="F21" s="8">
        <f t="shared" si="0"/>
        <v>8.2213438735177863E-2</v>
      </c>
      <c r="G21" s="10">
        <v>37744652</v>
      </c>
      <c r="H21" s="10">
        <v>5971445</v>
      </c>
      <c r="I21" s="11">
        <f t="shared" si="1"/>
        <v>0.15820638643058624</v>
      </c>
      <c r="J21" s="79">
        <f t="shared" si="2"/>
        <v>10019</v>
      </c>
      <c r="K21" s="12">
        <f t="shared" si="3"/>
        <v>2.6544157831949278</v>
      </c>
      <c r="L21" s="13">
        <f t="shared" si="4"/>
        <v>5510.714471549506</v>
      </c>
      <c r="M21" s="13">
        <f t="shared" si="5"/>
        <v>38.246212191485981</v>
      </c>
      <c r="N21" s="8">
        <f>B21/VLOOKUP(A21,'03.04'!A$2:B$200,2,FALSE)-1</f>
        <v>0.11220420101036965</v>
      </c>
      <c r="O21" s="12">
        <f>(B21-VLOOKUP(A21,'03.04'!A$2:B$200,2,FALSE))/G21*1000000</f>
        <v>33.541175581642669</v>
      </c>
      <c r="P21" s="14">
        <f>B21-2*VLOOKUP(A21,'03.04'!A$2:B$200,2,FALSE)+VLOOKUP(A21,'02.04'!A$2:B$200,2,FALSE)</f>
        <v>-286</v>
      </c>
      <c r="Q21" s="30">
        <f t="shared" si="6"/>
        <v>-22.790660610407205</v>
      </c>
    </row>
    <row r="22" spans="1:17" ht="15.75" thickBot="1">
      <c r="A22" s="35" t="s">
        <v>140</v>
      </c>
      <c r="B22" s="36">
        <v>1075</v>
      </c>
      <c r="C22" s="36">
        <v>3</v>
      </c>
      <c r="D22" s="36">
        <v>93</v>
      </c>
      <c r="E22" s="37">
        <v>2.8E-3</v>
      </c>
      <c r="F22" s="8">
        <f t="shared" si="0"/>
        <v>3.125E-2</v>
      </c>
      <c r="G22" s="10">
        <v>2805935</v>
      </c>
      <c r="H22" s="10">
        <v>41666</v>
      </c>
      <c r="I22" s="11">
        <f t="shared" si="1"/>
        <v>1.4849239201905961E-2</v>
      </c>
      <c r="J22" s="79">
        <f t="shared" si="2"/>
        <v>979</v>
      </c>
      <c r="K22" s="12">
        <f t="shared" si="3"/>
        <v>3.489033067408903</v>
      </c>
      <c r="L22" s="13">
        <f t="shared" si="4"/>
        <v>1069.1623291344952</v>
      </c>
      <c r="M22" s="13">
        <f t="shared" si="5"/>
        <v>19.314095165909727</v>
      </c>
      <c r="N22" s="8" t="e">
        <f>B22/VLOOKUP(A22,'03.04'!A$2:B$200,2,FALSE)-1</f>
        <v>#N/A</v>
      </c>
      <c r="O22" s="12" t="e">
        <f>(B22-VLOOKUP(A22,'03.04'!A$2:B$200,2,FALSE))/G22*1000000</f>
        <v>#N/A</v>
      </c>
      <c r="P22" s="14" t="e">
        <f>B22-2*VLOOKUP(A22,'03.04'!A$2:B$200,2,FALSE)+VLOOKUP(A22,'02.04'!A$2:B$200,2,FALSE)</f>
        <v>#N/A</v>
      </c>
      <c r="Q22" s="30" t="e">
        <f t="shared" si="6"/>
        <v>#N/A</v>
      </c>
    </row>
    <row r="23" spans="1:17" ht="15.75" thickBot="1">
      <c r="A23" s="35" t="s">
        <v>0</v>
      </c>
      <c r="B23" s="36">
        <v>82875</v>
      </c>
      <c r="C23" s="36">
        <v>3335</v>
      </c>
      <c r="D23" s="36">
        <v>76992</v>
      </c>
      <c r="E23" s="37">
        <v>4.0300000000000002E-2</v>
      </c>
      <c r="F23" s="8">
        <f t="shared" si="0"/>
        <v>4.1517796008813973E-2</v>
      </c>
      <c r="G23" s="10">
        <v>1410229408</v>
      </c>
      <c r="H23" s="10">
        <v>124696847</v>
      </c>
      <c r="I23" s="11">
        <f t="shared" si="1"/>
        <v>8.842309364179704E-2</v>
      </c>
      <c r="J23" s="79">
        <f t="shared" si="2"/>
        <v>2548</v>
      </c>
      <c r="K23" s="12">
        <f t="shared" si="3"/>
        <v>1.8067982312279223E-2</v>
      </c>
      <c r="L23" s="13">
        <f t="shared" si="4"/>
        <v>2364.8634619878808</v>
      </c>
      <c r="M23" s="13">
        <f t="shared" si="5"/>
        <v>2.0670827560151634</v>
      </c>
      <c r="N23" s="8">
        <f>B23/VLOOKUP(A23,'03.04'!A$2:B$200,2,FALSE)-1</f>
        <v>7.4867472498274523E-4</v>
      </c>
      <c r="O23" s="12">
        <f>(B23-VLOOKUP(A23,'03.04'!A$2:B$200,2,FALSE))/G23*1000000</f>
        <v>4.3964478153897639E-2</v>
      </c>
      <c r="P23" s="14">
        <f>B23-2*VLOOKUP(A23,'03.04'!A$2:B$200,2,FALSE)+VLOOKUP(A23,'02.04'!A$2:B$200,2,FALSE)</f>
        <v>-27</v>
      </c>
      <c r="Q23" s="30">
        <f t="shared" si="6"/>
        <v>-0.32579185520361992</v>
      </c>
    </row>
    <row r="24" spans="1:17" ht="15.75" thickBot="1">
      <c r="A24" s="35" t="s">
        <v>134</v>
      </c>
      <c r="B24" s="36">
        <v>1267</v>
      </c>
      <c r="C24" s="36">
        <v>25</v>
      </c>
      <c r="D24" s="36">
        <v>55</v>
      </c>
      <c r="E24" s="37">
        <v>1.9800000000000002E-2</v>
      </c>
      <c r="F24" s="8">
        <f t="shared" si="0"/>
        <v>0.3125</v>
      </c>
      <c r="G24" s="10">
        <v>50536880</v>
      </c>
      <c r="H24" s="10">
        <v>3096281</v>
      </c>
      <c r="I24" s="11">
        <f t="shared" si="1"/>
        <v>6.126775139264632E-2</v>
      </c>
      <c r="J24" s="79">
        <f t="shared" si="2"/>
        <v>1187</v>
      </c>
      <c r="K24" s="12">
        <f t="shared" si="3"/>
        <v>0.23487797426354773</v>
      </c>
      <c r="L24" s="13">
        <f t="shared" si="4"/>
        <v>494.68823560140629</v>
      </c>
      <c r="M24" s="13">
        <f t="shared" si="5"/>
        <v>3.4086855336048081</v>
      </c>
      <c r="N24" s="8">
        <f>B24/VLOOKUP(A24,'03.04'!A$2:B$200,2,FALSE)-1</f>
        <v>9.1300602928509944E-2</v>
      </c>
      <c r="O24" s="12">
        <f>(B24-VLOOKUP(A24,'03.04'!A$2:B$200,2,FALSE))/G24*1000000</f>
        <v>2.0974781189499629</v>
      </c>
      <c r="P24" s="14">
        <f>B24-2*VLOOKUP(A24,'03.04'!A$2:B$200,2,FALSE)+VLOOKUP(A24,'02.04'!A$2:B$200,2,FALSE)</f>
        <v>10</v>
      </c>
      <c r="Q24" s="30">
        <f t="shared" si="6"/>
        <v>7.8926598263614842</v>
      </c>
    </row>
    <row r="25" spans="1:17" ht="15.75" thickBot="1">
      <c r="A25" s="35" t="s">
        <v>51</v>
      </c>
      <c r="B25" s="36">
        <v>2612</v>
      </c>
      <c r="C25" s="36">
        <v>31</v>
      </c>
      <c r="D25" s="36">
        <v>500</v>
      </c>
      <c r="E25" s="37">
        <v>1.1900000000000001E-2</v>
      </c>
      <c r="F25" s="8">
        <f t="shared" si="0"/>
        <v>5.8380414312617701E-2</v>
      </c>
      <c r="G25" s="10">
        <v>629751</v>
      </c>
      <c r="H25" s="10">
        <v>93495</v>
      </c>
      <c r="I25" s="11">
        <f t="shared" si="1"/>
        <v>0.14846344031212336</v>
      </c>
      <c r="J25" s="79">
        <f t="shared" si="2"/>
        <v>2081</v>
      </c>
      <c r="K25" s="12">
        <f t="shared" si="3"/>
        <v>33.044806598163404</v>
      </c>
      <c r="L25" s="13">
        <f t="shared" si="4"/>
        <v>49225.80511980132</v>
      </c>
      <c r="M25" s="13">
        <f t="shared" si="5"/>
        <v>403.31838661567565</v>
      </c>
      <c r="N25" s="8">
        <f>B25/VLOOKUP(A25,'03.04'!A$2:B$200,2,FALSE)-1</f>
        <v>5.0261359067149236E-2</v>
      </c>
      <c r="O25" s="12">
        <f>(B25-VLOOKUP(A25,'03.04'!A$2:B$200,2,FALSE))/G25*1000000</f>
        <v>198.49114967661822</v>
      </c>
      <c r="P25" s="14">
        <f>B25-2*VLOOKUP(A25,'03.04'!A$2:B$200,2,FALSE)+VLOOKUP(A25,'02.04'!A$2:B$200,2,FALSE)</f>
        <v>-43</v>
      </c>
      <c r="Q25" s="30">
        <f t="shared" si="6"/>
        <v>-16.462480857580395</v>
      </c>
    </row>
    <row r="26" spans="1:17" ht="15.75" thickBot="1">
      <c r="A26" s="35" t="s">
        <v>44</v>
      </c>
      <c r="B26" s="36">
        <v>3333</v>
      </c>
      <c r="C26" s="36">
        <v>53</v>
      </c>
      <c r="D26" s="36">
        <v>827</v>
      </c>
      <c r="E26" s="37">
        <v>1.6E-2</v>
      </c>
      <c r="F26" s="8">
        <f t="shared" si="0"/>
        <v>6.0227272727272727E-2</v>
      </c>
      <c r="G26" s="10">
        <v>32581623</v>
      </c>
      <c r="H26" s="10">
        <v>1614554</v>
      </c>
      <c r="I26" s="11">
        <f t="shared" si="1"/>
        <v>4.9554130560039933E-2</v>
      </c>
      <c r="J26" s="79">
        <f t="shared" si="2"/>
        <v>2453</v>
      </c>
      <c r="K26" s="12">
        <f t="shared" si="3"/>
        <v>0.75287839405667423</v>
      </c>
      <c r="L26" s="13">
        <f t="shared" si="4"/>
        <v>1626.6838518142574</v>
      </c>
      <c r="M26" s="13">
        <f t="shared" si="5"/>
        <v>11.066594444506597</v>
      </c>
      <c r="N26" s="8">
        <f>B26/VLOOKUP(A26,'03.04'!A$2:B$200,2,FALSE)-1</f>
        <v>6.964056482670089E-2</v>
      </c>
      <c r="O26" s="12">
        <f>(B26-VLOOKUP(A26,'03.04'!A$2:B$200,2,FALSE))/G26*1000000</f>
        <v>6.6601961479942231</v>
      </c>
      <c r="P26" s="14">
        <f>B26-2*VLOOKUP(A26,'03.04'!A$2:B$200,2,FALSE)+VLOOKUP(A26,'02.04'!A$2:B$200,2,FALSE)</f>
        <v>9</v>
      </c>
      <c r="Q26" s="30">
        <f t="shared" si="6"/>
        <v>2.7002700270027002</v>
      </c>
    </row>
    <row r="27" spans="1:17" ht="15.75" thickBot="1">
      <c r="A27" s="35" t="s">
        <v>130</v>
      </c>
      <c r="B27" s="36">
        <v>1688</v>
      </c>
      <c r="C27" s="36">
        <v>60</v>
      </c>
      <c r="D27" s="36">
        <v>633</v>
      </c>
      <c r="E27" s="37">
        <v>3.56E-2</v>
      </c>
      <c r="F27" s="8">
        <f t="shared" si="0"/>
        <v>8.6580086580086577E-2</v>
      </c>
      <c r="G27" s="10">
        <v>135531351</v>
      </c>
      <c r="H27" s="10">
        <v>8863500</v>
      </c>
      <c r="I27" s="11">
        <f t="shared" si="1"/>
        <v>6.5398152786066449E-2</v>
      </c>
      <c r="J27" s="79">
        <f t="shared" si="2"/>
        <v>995</v>
      </c>
      <c r="K27" s="12">
        <f t="shared" si="3"/>
        <v>7.3414748149304584E-2</v>
      </c>
      <c r="L27" s="13">
        <f t="shared" si="4"/>
        <v>442.7019988902789</v>
      </c>
      <c r="M27" s="13">
        <f t="shared" si="5"/>
        <v>1.8027993719136786</v>
      </c>
      <c r="N27" s="8">
        <f>B27/VLOOKUP(A27,'03.04'!A$2:B$200,2,FALSE)-1</f>
        <v>0.11788079470198665</v>
      </c>
      <c r="O27" s="12">
        <f>(B27-VLOOKUP(A27,'03.04'!A$2:B$200,2,FALSE))/G27*1000000</f>
        <v>1.3133492633744941</v>
      </c>
      <c r="P27" s="14">
        <f>B27-2*VLOOKUP(A27,'03.04'!A$2:B$200,2,FALSE)+VLOOKUP(A27,'02.04'!A$2:B$200,2,FALSE)</f>
        <v>46</v>
      </c>
      <c r="Q27" s="30">
        <f t="shared" si="6"/>
        <v>27.251184834123222</v>
      </c>
    </row>
    <row r="28" spans="1:17" ht="15.75" thickBot="1">
      <c r="A28" s="35" t="s">
        <v>20</v>
      </c>
      <c r="B28" s="36">
        <v>15723</v>
      </c>
      <c r="C28" s="36">
        <v>1487</v>
      </c>
      <c r="D28" s="36">
        <v>914</v>
      </c>
      <c r="E28" s="37">
        <v>9.4600000000000004E-2</v>
      </c>
      <c r="F28" s="8">
        <f t="shared" si="0"/>
        <v>0.61932528113286134</v>
      </c>
      <c r="G28" s="10">
        <v>17207441</v>
      </c>
      <c r="H28" s="10">
        <v>2679933</v>
      </c>
      <c r="I28" s="11">
        <f t="shared" si="1"/>
        <v>0.15574268132024977</v>
      </c>
      <c r="J28" s="79">
        <f t="shared" si="2"/>
        <v>13322</v>
      </c>
      <c r="K28" s="12">
        <f t="shared" si="3"/>
        <v>7.7419995221834554</v>
      </c>
      <c r="L28" s="13">
        <f t="shared" si="4"/>
        <v>86416.103359006142</v>
      </c>
      <c r="M28" s="13">
        <f t="shared" si="5"/>
        <v>258.65680561593229</v>
      </c>
      <c r="N28" s="8">
        <f>B28/VLOOKUP(A28,'03.04'!A$2:B$200,2,FALSE)-1</f>
        <v>6.9810165339865282E-2</v>
      </c>
      <c r="O28" s="12">
        <f>(B28-VLOOKUP(A28,'03.04'!A$2:B$200,2,FALSE))/G28*1000000</f>
        <v>59.625367885904708</v>
      </c>
      <c r="P28" s="14">
        <f>B28-2*VLOOKUP(A28,'03.04'!A$2:B$200,2,FALSE)+VLOOKUP(A28,'02.04'!A$2:B$200,2,FALSE)</f>
        <v>-57</v>
      </c>
      <c r="Q28" s="30">
        <f t="shared" si="6"/>
        <v>-3.6252623545124978</v>
      </c>
    </row>
    <row r="29" spans="1:17" ht="15.75" thickBot="1">
      <c r="A29" s="35" t="s">
        <v>28</v>
      </c>
      <c r="B29" s="36">
        <v>5370</v>
      </c>
      <c r="C29" s="36">
        <v>59</v>
      </c>
      <c r="D29" s="36">
        <v>91</v>
      </c>
      <c r="E29" s="37">
        <v>1.0999999999999999E-2</v>
      </c>
      <c r="F29" s="8">
        <f t="shared" si="0"/>
        <v>0.39333333333333331</v>
      </c>
      <c r="G29" s="10">
        <v>5532096</v>
      </c>
      <c r="H29" s="10">
        <v>880918</v>
      </c>
      <c r="I29" s="11">
        <f t="shared" si="1"/>
        <v>0.15923765603489165</v>
      </c>
      <c r="J29" s="79">
        <f t="shared" si="2"/>
        <v>5220</v>
      </c>
      <c r="K29" s="12">
        <f t="shared" si="3"/>
        <v>9.4358449311074857</v>
      </c>
      <c r="L29" s="13">
        <f t="shared" si="4"/>
        <v>10665.035458531449</v>
      </c>
      <c r="M29" s="13">
        <f t="shared" si="5"/>
        <v>100.31631012525611</v>
      </c>
      <c r="N29" s="8">
        <f>B29/VLOOKUP(A29,'03.04'!A$2:B$200,2,FALSE)-1</f>
        <v>2.912993484093529E-2</v>
      </c>
      <c r="O29" s="12">
        <f>(B29-VLOOKUP(A29,'03.04'!A$2:B$200,2,FALSE))/G29*1000000</f>
        <v>27.476023554182721</v>
      </c>
      <c r="P29" s="14">
        <f>B29-2*VLOOKUP(A29,'03.04'!A$2:B$200,2,FALSE)+VLOOKUP(A29,'02.04'!A$2:B$200,2,FALSE)</f>
        <v>-187</v>
      </c>
      <c r="Q29" s="30">
        <f t="shared" si="6"/>
        <v>-34.823091247672252</v>
      </c>
    </row>
    <row r="30" spans="1:17" ht="15.75" thickBot="1">
      <c r="A30" s="35" t="s">
        <v>137</v>
      </c>
      <c r="B30" s="36">
        <v>1264</v>
      </c>
      <c r="C30" s="36">
        <v>9</v>
      </c>
      <c r="D30" s="36">
        <v>108</v>
      </c>
      <c r="E30" s="37">
        <v>7.1999999999999998E-3</v>
      </c>
      <c r="F30" s="8">
        <f t="shared" si="0"/>
        <v>7.6923076923076927E-2</v>
      </c>
      <c r="G30" s="28">
        <v>10066793</v>
      </c>
      <c r="H30" s="29">
        <v>92368</v>
      </c>
      <c r="I30" s="11">
        <f t="shared" si="1"/>
        <v>9.1755139894105307E-3</v>
      </c>
      <c r="J30" s="79">
        <f t="shared" si="2"/>
        <v>1147</v>
      </c>
      <c r="K30" s="12">
        <f t="shared" si="3"/>
        <v>1.1393896745467995</v>
      </c>
      <c r="L30" s="13">
        <f t="shared" si="4"/>
        <v>894.02851533750629</v>
      </c>
      <c r="M30" s="13">
        <f t="shared" si="5"/>
        <v>10.092803669575465</v>
      </c>
      <c r="N30" s="8">
        <f>B30/VLOOKUP(A30,'03.04'!A$2:B$200,2,FALSE)-1</f>
        <v>0.234375</v>
      </c>
      <c r="O30" s="12">
        <f>(B30-VLOOKUP(A30,'03.04'!A$2:B$200,2,FALSE))/G30*1000000</f>
        <v>23.840760409000165</v>
      </c>
      <c r="P30" s="14" t="e">
        <f>B30-2*VLOOKUP(A30,'03.04'!A$2:B$200,2,FALSE)+VLOOKUP(A30,'02.04'!A$2:B$200,2,FALSE)</f>
        <v>#N/A</v>
      </c>
      <c r="Q30" s="30" t="e">
        <f t="shared" si="6"/>
        <v>#N/A</v>
      </c>
    </row>
    <row r="31" spans="1:17" ht="15.75" thickBot="1">
      <c r="A31" s="35" t="s">
        <v>57</v>
      </c>
      <c r="B31" s="36">
        <v>2708</v>
      </c>
      <c r="C31" s="36">
        <v>40</v>
      </c>
      <c r="D31" s="36">
        <v>130</v>
      </c>
      <c r="E31" s="37">
        <v>1.4800000000000001E-2</v>
      </c>
      <c r="F31" s="8">
        <f t="shared" si="0"/>
        <v>0.23529411764705882</v>
      </c>
      <c r="G31" s="10">
        <v>208512863</v>
      </c>
      <c r="H31" s="10">
        <v>8747801</v>
      </c>
      <c r="I31" s="11">
        <f t="shared" si="1"/>
        <v>4.1953291869576408E-2</v>
      </c>
      <c r="J31" s="79">
        <f t="shared" si="2"/>
        <v>2538</v>
      </c>
      <c r="K31" s="12">
        <f t="shared" si="3"/>
        <v>0.12171910948246871</v>
      </c>
      <c r="L31" s="13">
        <f t="shared" si="4"/>
        <v>191.83468791563232</v>
      </c>
      <c r="M31" s="13">
        <f t="shared" si="5"/>
        <v>1.5280689572443409</v>
      </c>
      <c r="N31" s="8">
        <f>B31/VLOOKUP(A31,'03.04'!A$2:B$200,2,FALSE)-1</f>
        <v>0.10530612244897952</v>
      </c>
      <c r="O31" s="12">
        <f>(B31-VLOOKUP(A31,'03.04'!A$2:B$200,2,FALSE))/G31*1000000</f>
        <v>1.2373337370558284</v>
      </c>
      <c r="P31" s="14">
        <f>B31-2*VLOOKUP(A31,'03.04'!A$2:B$200,2,FALSE)+VLOOKUP(A31,'02.04'!A$2:B$200,2,FALSE)</f>
        <v>99</v>
      </c>
      <c r="Q31" s="30">
        <f t="shared" si="6"/>
        <v>36.558345642540615</v>
      </c>
    </row>
    <row r="32" spans="1:17" ht="15.75" thickBot="1">
      <c r="A32" s="35" t="s">
        <v>129</v>
      </c>
      <c r="B32" s="36">
        <v>1673</v>
      </c>
      <c r="C32" s="36">
        <v>41</v>
      </c>
      <c r="D32" s="36">
        <v>10</v>
      </c>
      <c r="E32" s="37">
        <v>2.46E-2</v>
      </c>
      <c r="F32" s="8">
        <f t="shared" si="0"/>
        <v>0.80392156862745101</v>
      </c>
      <c r="G32" s="10">
        <v>4244979</v>
      </c>
      <c r="H32" s="14">
        <v>304235</v>
      </c>
      <c r="I32" s="11">
        <f t="shared" si="1"/>
        <v>7.1669376927424144E-2</v>
      </c>
      <c r="J32" s="79">
        <f t="shared" si="2"/>
        <v>1622</v>
      </c>
      <c r="K32" s="12">
        <f t="shared" si="3"/>
        <v>3.8209847445652851</v>
      </c>
      <c r="L32" s="13">
        <f t="shared" si="4"/>
        <v>9658.4694529702047</v>
      </c>
      <c r="M32" s="13">
        <f t="shared" si="5"/>
        <v>60.749374017885124</v>
      </c>
      <c r="N32" s="8">
        <f>B32/VLOOKUP(A32,'03.04'!A$2:B$200,2,FALSE)-1</f>
        <v>0.13423728813559332</v>
      </c>
      <c r="O32" s="12">
        <f>(B32-VLOOKUP(A32,'03.04'!A$2:B$200,2,FALSE))/G32*1000000</f>
        <v>46.643340285075617</v>
      </c>
      <c r="P32" s="14">
        <f>B32-2*VLOOKUP(A32,'03.04'!A$2:B$200,2,FALSE)+VLOOKUP(A32,'02.04'!A$2:B$200,2,FALSE)</f>
        <v>40</v>
      </c>
      <c r="Q32" s="30">
        <f t="shared" si="6"/>
        <v>23.909145248057385</v>
      </c>
    </row>
    <row r="33" spans="1:17" ht="15.75" thickBot="1">
      <c r="A33" s="35" t="s">
        <v>133</v>
      </c>
      <c r="B33" s="36">
        <v>1595</v>
      </c>
      <c r="C33" s="36">
        <v>61</v>
      </c>
      <c r="D33" s="36">
        <v>537</v>
      </c>
      <c r="E33" s="37">
        <v>3.8300000000000001E-2</v>
      </c>
      <c r="F33" s="8">
        <f t="shared" si="0"/>
        <v>0.1020066889632107</v>
      </c>
      <c r="G33" s="10">
        <v>33395910</v>
      </c>
      <c r="H33" s="14">
        <v>2121640</v>
      </c>
      <c r="I33" s="11">
        <f t="shared" si="1"/>
        <v>6.3529935252550393E-2</v>
      </c>
      <c r="J33" s="79">
        <f t="shared" si="2"/>
        <v>997</v>
      </c>
      <c r="K33" s="12">
        <f t="shared" si="3"/>
        <v>0.29853955169959434</v>
      </c>
      <c r="L33" s="13">
        <f t="shared" si="4"/>
        <v>1826.5709783024329</v>
      </c>
      <c r="M33" s="13">
        <f t="shared" si="5"/>
        <v>7.3844680310087183</v>
      </c>
      <c r="N33" s="8">
        <f>B33/VLOOKUP(A33,'03.04'!A$2:B$200,2,FALSE)-1</f>
        <v>0.12800565770862793</v>
      </c>
      <c r="O33" s="12">
        <f>(B33-VLOOKUP(A33,'03.04'!A$2:B$200,2,FALSE))/G33*1000000</f>
        <v>5.4198253618482024</v>
      </c>
      <c r="P33" s="14">
        <f>B33-2*VLOOKUP(A33,'03.04'!A$2:B$200,2,FALSE)+VLOOKUP(A33,'02.04'!A$2:B$200,2,FALSE)</f>
        <v>90</v>
      </c>
      <c r="Q33" s="30">
        <f t="shared" si="6"/>
        <v>56.426332288401255</v>
      </c>
    </row>
    <row r="34" spans="1:17" ht="15.75" thickBot="1">
      <c r="A34" s="35" t="s">
        <v>59</v>
      </c>
      <c r="B34" s="36">
        <v>3503</v>
      </c>
      <c r="C34" s="36">
        <v>73</v>
      </c>
      <c r="D34" s="36">
        <v>116</v>
      </c>
      <c r="E34" s="37">
        <v>2.0899999999999998E-2</v>
      </c>
      <c r="F34" s="8">
        <f t="shared" ref="F34:F56" si="7">IF(C34&gt;0,C34/(C34+D34),0)</f>
        <v>0.38624338624338622</v>
      </c>
      <c r="G34" s="10">
        <v>38654304</v>
      </c>
      <c r="H34" s="10">
        <v>5278397</v>
      </c>
      <c r="I34" s="11">
        <f t="shared" ref="I34:I56" si="8">H34/G34</f>
        <v>0.13655392682791545</v>
      </c>
      <c r="J34" s="79">
        <f t="shared" si="2"/>
        <v>3314</v>
      </c>
      <c r="K34" s="12">
        <f t="shared" si="3"/>
        <v>0.85734307879401994</v>
      </c>
      <c r="L34" s="13">
        <f t="shared" si="4"/>
        <v>1888.5348446579196</v>
      </c>
      <c r="M34" s="13">
        <f t="shared" si="5"/>
        <v>12.724473577043598</v>
      </c>
      <c r="N34" s="8">
        <f>B34/VLOOKUP(A34,'03.04'!A$2:B$200,2,FALSE)-1</f>
        <v>0.11241664020323916</v>
      </c>
      <c r="O34" s="12">
        <f>(B34-VLOOKUP(A34,'03.04'!A$2:B$200,2,FALSE))/G34*1000000</f>
        <v>9.1581004795740224</v>
      </c>
      <c r="P34" s="14">
        <f>B34-2*VLOOKUP(A34,'03.04'!A$2:B$200,2,FALSE)+VLOOKUP(A34,'02.04'!A$2:B$200,2,FALSE)</f>
        <v>-241</v>
      </c>
      <c r="Q34" s="30">
        <f t="shared" si="6"/>
        <v>-68.798172994576078</v>
      </c>
    </row>
    <row r="35" spans="1:17" ht="15.75" thickBot="1">
      <c r="A35" s="35" t="s">
        <v>30</v>
      </c>
      <c r="B35" s="36">
        <v>9886</v>
      </c>
      <c r="C35" s="36">
        <v>246</v>
      </c>
      <c r="D35" s="36">
        <v>68</v>
      </c>
      <c r="E35" s="37">
        <v>2.4899999999999999E-2</v>
      </c>
      <c r="F35" s="8">
        <f t="shared" si="7"/>
        <v>0.78343949044585992</v>
      </c>
      <c r="G35" s="10">
        <v>10134541</v>
      </c>
      <c r="H35" s="10">
        <v>1823298</v>
      </c>
      <c r="I35" s="11">
        <f t="shared" si="8"/>
        <v>0.17990928252202049</v>
      </c>
      <c r="J35" s="79">
        <f t="shared" si="2"/>
        <v>9572</v>
      </c>
      <c r="K35" s="12">
        <f t="shared" si="3"/>
        <v>9.4449270075477525</v>
      </c>
      <c r="L35" s="13">
        <f t="shared" si="4"/>
        <v>24273.422940417331</v>
      </c>
      <c r="M35" s="13">
        <f t="shared" si="5"/>
        <v>151.41357531462521</v>
      </c>
      <c r="N35" s="8">
        <f>B35/VLOOKUP(A35,'03.04'!A$2:B$200,2,FALSE)-1</f>
        <v>9.4310382997564668E-2</v>
      </c>
      <c r="O35" s="12">
        <f>(B35-VLOOKUP(A35,'03.04'!A$2:B$200,2,FALSE))/G35*1000000</f>
        <v>84.068928232664902</v>
      </c>
      <c r="P35" s="14">
        <f>B35-2*VLOOKUP(A35,'03.04'!A$2:B$200,2,FALSE)+VLOOKUP(A35,'02.04'!A$2:B$200,2,FALSE)</f>
        <v>69</v>
      </c>
      <c r="Q35" s="30">
        <f t="shared" si="6"/>
        <v>6.9795670645357077</v>
      </c>
    </row>
    <row r="36" spans="1:17" ht="15.75" thickBot="1">
      <c r="A36" s="35" t="s">
        <v>75</v>
      </c>
      <c r="B36" s="36">
        <v>4724</v>
      </c>
      <c r="C36" s="36">
        <v>43</v>
      </c>
      <c r="D36" s="36">
        <v>346</v>
      </c>
      <c r="E36" s="37">
        <v>9.1999999999999998E-3</v>
      </c>
      <c r="F36" s="8">
        <f t="shared" si="7"/>
        <v>0.11053984575835475</v>
      </c>
      <c r="G36" s="10">
        <v>146584212</v>
      </c>
      <c r="H36" s="10">
        <v>19090760</v>
      </c>
      <c r="I36" s="11">
        <f t="shared" si="8"/>
        <v>0.1302374910607699</v>
      </c>
      <c r="J36" s="79">
        <f t="shared" si="2"/>
        <v>4335</v>
      </c>
      <c r="K36" s="12">
        <f t="shared" si="3"/>
        <v>0.29573444103243535</v>
      </c>
      <c r="L36" s="13">
        <f t="shared" si="4"/>
        <v>293.34673504947449</v>
      </c>
      <c r="M36" s="13">
        <f t="shared" si="5"/>
        <v>2.9453816852582322</v>
      </c>
      <c r="N36" s="8">
        <f>B36/VLOOKUP(A36,'03.04'!A$2:B$200,2,FALSE)-1</f>
        <v>0.13858761147264409</v>
      </c>
      <c r="O36" s="12">
        <f>(B36-VLOOKUP(A36,'03.04'!A$2:B$200,2,FALSE))/G36*1000000</f>
        <v>3.9226598291499499</v>
      </c>
      <c r="P36" s="14">
        <f>B36-2*VLOOKUP(A36,'03.04'!A$2:B$200,2,FALSE)+VLOOKUP(A36,'02.04'!A$2:B$200,2,FALSE)</f>
        <v>-45</v>
      </c>
      <c r="Q36" s="30">
        <f t="shared" si="6"/>
        <v>-9.5258255715495359</v>
      </c>
    </row>
    <row r="37" spans="1:17" ht="15.75" thickBot="1">
      <c r="A37" s="35" t="s">
        <v>63</v>
      </c>
      <c r="B37" s="36">
        <v>3183</v>
      </c>
      <c r="C37" s="36">
        <v>133</v>
      </c>
      <c r="D37" s="36">
        <v>283</v>
      </c>
      <c r="E37" s="37">
        <v>4.1799999999999997E-2</v>
      </c>
      <c r="F37" s="8">
        <f t="shared" si="7"/>
        <v>0.31971153846153844</v>
      </c>
      <c r="G37" s="10">
        <v>18784271</v>
      </c>
      <c r="H37" s="10">
        <v>2789374</v>
      </c>
      <c r="I37" s="11">
        <f t="shared" si="8"/>
        <v>0.14849519579439627</v>
      </c>
      <c r="J37" s="79">
        <f t="shared" si="2"/>
        <v>2767</v>
      </c>
      <c r="K37" s="12">
        <f t="shared" si="3"/>
        <v>1.4730409287642838</v>
      </c>
      <c r="L37" s="13">
        <f t="shared" si="4"/>
        <v>7080.3918874466835</v>
      </c>
      <c r="M37" s="13">
        <f t="shared" si="5"/>
        <v>32.295056962172346</v>
      </c>
      <c r="N37" s="8">
        <f>B37/VLOOKUP(A37,'03.04'!A$2:B$200,2,FALSE)-1</f>
        <v>0.16252739225712198</v>
      </c>
      <c r="O37" s="12">
        <f>(B37-VLOOKUP(A37,'03.04'!A$2:B$200,2,FALSE))/G37*1000000</f>
        <v>23.690033006870483</v>
      </c>
      <c r="P37" s="14">
        <f>B37-2*VLOOKUP(A37,'03.04'!A$2:B$200,2,FALSE)+VLOOKUP(A37,'02.04'!A$2:B$200,2,FALSE)</f>
        <v>167</v>
      </c>
      <c r="Q37" s="30">
        <f t="shared" si="6"/>
        <v>52.466226830034557</v>
      </c>
    </row>
    <row r="38" spans="1:17" ht="15.75" thickBot="1">
      <c r="A38" s="35" t="s">
        <v>65</v>
      </c>
      <c r="B38" s="36">
        <v>2039</v>
      </c>
      <c r="C38" s="36">
        <v>25</v>
      </c>
      <c r="D38" s="36">
        <v>351</v>
      </c>
      <c r="E38" s="37">
        <v>1.23E-2</v>
      </c>
      <c r="F38" s="8">
        <f t="shared" si="7"/>
        <v>6.6489361702127658E-2</v>
      </c>
      <c r="G38" s="10">
        <v>35185636</v>
      </c>
      <c r="H38" s="10">
        <v>1034829</v>
      </c>
      <c r="I38" s="11">
        <f t="shared" si="8"/>
        <v>2.9410552647108609E-2</v>
      </c>
      <c r="J38" s="79">
        <f t="shared" si="2"/>
        <v>1663</v>
      </c>
      <c r="K38" s="12">
        <f t="shared" si="3"/>
        <v>0.47263604955158406</v>
      </c>
      <c r="L38" s="13">
        <f t="shared" si="4"/>
        <v>710.51721219420335</v>
      </c>
      <c r="M38" s="13">
        <f t="shared" si="5"/>
        <v>5.7949637471676461</v>
      </c>
      <c r="N38" s="8">
        <f>B38/VLOOKUP(A38,'03.04'!A$2:B$200,2,FALSE)-1</f>
        <v>8.1697612732095415E-2</v>
      </c>
      <c r="O38" s="12">
        <f>(B38-VLOOKUP(A38,'03.04'!A$2:B$200,2,FALSE))/G38*1000000</f>
        <v>4.3767860271162933</v>
      </c>
      <c r="P38" s="14">
        <f>B38-2*VLOOKUP(A38,'03.04'!A$2:B$200,2,FALSE)+VLOOKUP(A38,'02.04'!A$2:B$200,2,FALSE)</f>
        <v>-11</v>
      </c>
      <c r="Q38" s="30">
        <f t="shared" si="6"/>
        <v>-5.394801373222168</v>
      </c>
    </row>
    <row r="39" spans="1:17" ht="15.75" thickBot="1">
      <c r="A39" s="35" t="s">
        <v>135</v>
      </c>
      <c r="B39" s="36">
        <v>1476</v>
      </c>
      <c r="C39" s="36">
        <v>39</v>
      </c>
      <c r="D39" s="36">
        <v>54</v>
      </c>
      <c r="E39" s="37">
        <v>2.6499999999999999E-2</v>
      </c>
      <c r="F39" s="8">
        <f t="shared" si="7"/>
        <v>0.41935483870967744</v>
      </c>
      <c r="G39" s="10">
        <v>8657779</v>
      </c>
      <c r="H39" s="10">
        <v>1429608</v>
      </c>
      <c r="I39" s="11">
        <f t="shared" si="8"/>
        <v>0.16512410399942062</v>
      </c>
      <c r="J39" s="79">
        <f t="shared" si="2"/>
        <v>1383</v>
      </c>
      <c r="K39" s="12">
        <f t="shared" si="3"/>
        <v>1.5974073720292468</v>
      </c>
      <c r="L39" s="13">
        <f t="shared" si="4"/>
        <v>4504.6194872842098</v>
      </c>
      <c r="M39" s="13">
        <f t="shared" si="5"/>
        <v>26.824825026781447</v>
      </c>
      <c r="N39" s="8">
        <f>B39/VLOOKUP(A39,'03.04'!A$2:B$200,2,FALSE)-1</f>
        <v>0.26046114432109313</v>
      </c>
      <c r="O39" s="12">
        <f>(B39-VLOOKUP(A39,'03.04'!A$2:B$200,2,FALSE))/G39*1000000</f>
        <v>35.228434451838055</v>
      </c>
      <c r="P39" s="14">
        <f>B39-2*VLOOKUP(A39,'03.04'!A$2:B$200,2,FALSE)+VLOOKUP(A39,'02.04'!A$2:B$200,2,FALSE)</f>
        <v>194</v>
      </c>
      <c r="Q39" s="30">
        <f t="shared" si="6"/>
        <v>131.43631436314362</v>
      </c>
    </row>
    <row r="40" spans="1:17" ht="15.75" thickBot="1">
      <c r="A40" s="35" t="s">
        <v>136</v>
      </c>
      <c r="B40" s="36">
        <v>1114</v>
      </c>
      <c r="C40" s="36">
        <v>6</v>
      </c>
      <c r="D40" s="36">
        <v>282</v>
      </c>
      <c r="E40" s="37">
        <v>5.4000000000000003E-3</v>
      </c>
      <c r="F40" s="8">
        <f t="shared" si="7"/>
        <v>2.0833333333333332E-2</v>
      </c>
      <c r="G40" s="10">
        <v>6153312</v>
      </c>
      <c r="H40" s="10">
        <v>565933</v>
      </c>
      <c r="I40" s="11">
        <f t="shared" si="8"/>
        <v>9.1972095677904847E-2</v>
      </c>
      <c r="J40" s="79">
        <f t="shared" si="2"/>
        <v>826</v>
      </c>
      <c r="K40" s="12">
        <f t="shared" si="3"/>
        <v>1.3423665174137114</v>
      </c>
      <c r="L40" s="13">
        <f t="shared" si="4"/>
        <v>975.08463734652162</v>
      </c>
      <c r="M40" s="13">
        <f t="shared" si="5"/>
        <v>11.440808401587987</v>
      </c>
      <c r="N40" s="8">
        <f>B40/VLOOKUP(A40,'03.04'!A$2:B$200,2,FALSE)-1</f>
        <v>6.1963775023832213E-2</v>
      </c>
      <c r="O40" s="12">
        <f>(B40-VLOOKUP(A40,'03.04'!A$2:B$200,2,FALSE))/G40*1000000</f>
        <v>10.563416904587319</v>
      </c>
      <c r="P40" s="14">
        <f>B40-2*VLOOKUP(A40,'03.04'!A$2:B$200,2,FALSE)+VLOOKUP(A40,'02.04'!A$2:B$200,2,FALSE)</f>
        <v>16</v>
      </c>
      <c r="Q40" s="30">
        <f t="shared" si="6"/>
        <v>14.362657091561939</v>
      </c>
    </row>
    <row r="41" spans="1:17" ht="15.75" thickBot="1">
      <c r="A41" s="35" t="s">
        <v>4</v>
      </c>
      <c r="B41" s="36">
        <v>277522</v>
      </c>
      <c r="C41" s="36">
        <v>7403</v>
      </c>
      <c r="D41" s="36">
        <v>12283</v>
      </c>
      <c r="E41" s="37">
        <v>2.6700000000000002E-2</v>
      </c>
      <c r="F41" s="8">
        <f t="shared" si="7"/>
        <v>0.37605404856243013</v>
      </c>
      <c r="G41" s="10">
        <v>333453848</v>
      </c>
      <c r="H41" s="10">
        <v>43701886</v>
      </c>
      <c r="I41" s="11">
        <f t="shared" si="8"/>
        <v>0.13105827466714373</v>
      </c>
      <c r="J41" s="79">
        <f t="shared" si="2"/>
        <v>257836</v>
      </c>
      <c r="K41" s="12">
        <f t="shared" si="3"/>
        <v>7.7322844389548022</v>
      </c>
      <c r="L41" s="13">
        <f t="shared" si="4"/>
        <v>22200.973371283453</v>
      </c>
      <c r="M41" s="13">
        <f t="shared" si="5"/>
        <v>131.0207010088196</v>
      </c>
      <c r="N41" s="8">
        <f>B41/VLOOKUP(A41,'03.04'!A$2:B$200,2,FALSE)-1</f>
        <v>0.13102093547374816</v>
      </c>
      <c r="O41" s="12">
        <f>(B41-VLOOKUP(A41,'03.04'!A$2:B$200,2,FALSE))/G41*1000000</f>
        <v>96.412142768254995</v>
      </c>
      <c r="P41" s="14">
        <f>B41-2*VLOOKUP(A41,'03.04'!A$2:B$200,2,FALSE)+VLOOKUP(A41,'02.04'!A$2:B$200,2,FALSE)</f>
        <v>2120</v>
      </c>
      <c r="Q41" s="30">
        <f t="shared" si="6"/>
        <v>7.6390340225279436</v>
      </c>
    </row>
    <row r="42" spans="1:17" ht="15.75" thickBot="1">
      <c r="A42" s="35" t="s">
        <v>61</v>
      </c>
      <c r="B42" s="36">
        <v>2067</v>
      </c>
      <c r="C42" s="36">
        <v>20</v>
      </c>
      <c r="D42" s="36">
        <v>612</v>
      </c>
      <c r="E42" s="37">
        <v>9.7000000000000003E-3</v>
      </c>
      <c r="F42" s="8">
        <f t="shared" si="7"/>
        <v>3.1645569620253167E-2</v>
      </c>
      <c r="G42" s="10">
        <v>69192246</v>
      </c>
      <c r="H42" s="10">
        <v>6372512</v>
      </c>
      <c r="I42" s="11">
        <f t="shared" si="8"/>
        <v>9.2098643538757213E-2</v>
      </c>
      <c r="J42" s="79">
        <f t="shared" si="2"/>
        <v>1435</v>
      </c>
      <c r="K42" s="12">
        <f t="shared" si="3"/>
        <v>0.20739318102204687</v>
      </c>
      <c r="L42" s="13">
        <f t="shared" si="4"/>
        <v>289.04972964745212</v>
      </c>
      <c r="M42" s="13">
        <f t="shared" si="5"/>
        <v>2.4484064798384226</v>
      </c>
      <c r="N42" s="8">
        <f>B42/VLOOKUP(A42,'03.04'!A$2:B$200,2,FALSE)-1</f>
        <v>4.4994944388270897E-2</v>
      </c>
      <c r="O42" s="12">
        <f>(B42-VLOOKUP(A42,'03.04'!A$2:B$200,2,FALSE))/G42*1000000</f>
        <v>1.2862712969311618</v>
      </c>
      <c r="P42" s="14">
        <f>B42-2*VLOOKUP(A42,'03.04'!A$2:B$200,2,FALSE)+VLOOKUP(A42,'02.04'!A$2:B$200,2,FALSE)</f>
        <v>-14</v>
      </c>
      <c r="Q42" s="30">
        <f t="shared" si="6"/>
        <v>-6.7731011127237544</v>
      </c>
    </row>
    <row r="43" spans="1:17" ht="15.75" thickBot="1">
      <c r="A43" s="35" t="s">
        <v>38</v>
      </c>
      <c r="B43" s="36">
        <v>20921</v>
      </c>
      <c r="C43" s="36">
        <v>425</v>
      </c>
      <c r="D43" s="36">
        <v>484</v>
      </c>
      <c r="E43" s="37">
        <v>2.0400000000000001E-2</v>
      </c>
      <c r="F43" s="8">
        <f t="shared" si="7"/>
        <v>0.46754675467546752</v>
      </c>
      <c r="G43" s="10">
        <v>85230581</v>
      </c>
      <c r="H43" s="10">
        <v>5330596</v>
      </c>
      <c r="I43" s="11">
        <f t="shared" si="8"/>
        <v>6.2543231988527681E-2</v>
      </c>
      <c r="J43" s="79">
        <f t="shared" si="2"/>
        <v>20012</v>
      </c>
      <c r="K43" s="12">
        <f t="shared" si="3"/>
        <v>2.3479835248336509</v>
      </c>
      <c r="L43" s="13">
        <f t="shared" si="4"/>
        <v>4986.4731064076632</v>
      </c>
      <c r="M43" s="13">
        <f t="shared" si="5"/>
        <v>34.217183842144678</v>
      </c>
      <c r="N43" s="8">
        <f>B43/VLOOKUP(A43,'03.04'!A$2:B$200,2,FALSE)-1</f>
        <v>0.11537026176893961</v>
      </c>
      <c r="O43" s="12">
        <f>(B43-VLOOKUP(A43,'03.04'!A$2:B$200,2,FALSE))/G43*1000000</f>
        <v>25.389947770038081</v>
      </c>
      <c r="P43" s="14">
        <f>B43-2*VLOOKUP(A43,'03.04'!A$2:B$200,2,FALSE)+VLOOKUP(A43,'02.04'!A$2:B$200,2,FALSE)</f>
        <v>-914</v>
      </c>
      <c r="Q43" s="30">
        <f t="shared" si="6"/>
        <v>-43.688160221786724</v>
      </c>
    </row>
    <row r="44" spans="1:17" ht="15.75" thickBot="1">
      <c r="A44" s="35" t="s">
        <v>139</v>
      </c>
      <c r="B44" s="36">
        <v>1096</v>
      </c>
      <c r="C44" s="36">
        <v>28</v>
      </c>
      <c r="D44" s="36">
        <v>23</v>
      </c>
      <c r="E44" s="37">
        <v>2.5600000000000001E-2</v>
      </c>
      <c r="F44" s="8">
        <f t="shared" si="7"/>
        <v>0.5490196078431373</v>
      </c>
      <c r="G44" s="10">
        <v>41960633</v>
      </c>
      <c r="H44" s="10">
        <v>6493234</v>
      </c>
      <c r="I44" s="11">
        <f t="shared" si="8"/>
        <v>0.1547458542868026</v>
      </c>
      <c r="J44" s="79">
        <f t="shared" si="2"/>
        <v>1045</v>
      </c>
      <c r="K44" s="12">
        <f t="shared" si="3"/>
        <v>0.249042954142279</v>
      </c>
      <c r="L44" s="13">
        <f t="shared" si="4"/>
        <v>667.29212593146542</v>
      </c>
      <c r="M44" s="13">
        <f t="shared" si="5"/>
        <v>4.0765721178197483</v>
      </c>
      <c r="N44" s="8" t="e">
        <f>B44/VLOOKUP(A44,'03.04'!A$2:B$200,2,FALSE)-1</f>
        <v>#N/A</v>
      </c>
      <c r="O44" s="12" t="e">
        <f>(B44-VLOOKUP(A44,'03.04'!A$2:B$200,2,FALSE))/G44*1000000</f>
        <v>#N/A</v>
      </c>
      <c r="P44" s="14" t="e">
        <f>B44-2*VLOOKUP(A44,'03.04'!A$2:B$200,2,FALSE)+VLOOKUP(A44,'02.04'!A$2:B$200,2,FALSE)</f>
        <v>#N/A</v>
      </c>
      <c r="Q44" s="30" t="e">
        <f t="shared" si="6"/>
        <v>#N/A</v>
      </c>
    </row>
    <row r="45" spans="1:17" ht="15.75" thickBot="1">
      <c r="A45" s="35" t="s">
        <v>127</v>
      </c>
      <c r="B45" s="36">
        <v>3094</v>
      </c>
      <c r="C45" s="36">
        <v>144</v>
      </c>
      <c r="D45" s="36">
        <v>57</v>
      </c>
      <c r="E45" s="37">
        <v>4.6600000000000003E-2</v>
      </c>
      <c r="F45" s="8">
        <f t="shared" si="7"/>
        <v>0.71641791044776115</v>
      </c>
      <c r="G45" s="10">
        <v>108481655</v>
      </c>
      <c r="H45" s="10">
        <v>4614648</v>
      </c>
      <c r="I45" s="11">
        <f t="shared" si="8"/>
        <v>4.253851031310317E-2</v>
      </c>
      <c r="J45" s="79">
        <f t="shared" si="2"/>
        <v>2893</v>
      </c>
      <c r="K45" s="12">
        <f t="shared" si="3"/>
        <v>0.26668103468738563</v>
      </c>
      <c r="L45" s="13">
        <f t="shared" si="4"/>
        <v>1327.4133769437792</v>
      </c>
      <c r="M45" s="13">
        <f t="shared" si="5"/>
        <v>5.9497560691279077</v>
      </c>
      <c r="N45" s="8">
        <f>B45/VLOOKUP(A45,'03.04'!A$2:B$200,2,FALSE)-1</f>
        <v>0.17508545385491825</v>
      </c>
      <c r="O45" s="12">
        <f>(B45-VLOOKUP(A45,'03.04'!A$2:B$200,2,FALSE))/G45*1000000</f>
        <v>4.2495664359102934</v>
      </c>
      <c r="P45" s="14">
        <f>B45-2*VLOOKUP(A45,'03.04'!A$2:B$200,2,FALSE)+VLOOKUP(A45,'02.04'!A$2:B$200,2,FALSE)</f>
        <v>139</v>
      </c>
      <c r="Q45" s="30">
        <f t="shared" si="6"/>
        <v>44.925662572721393</v>
      </c>
    </row>
    <row r="46" spans="1:17" ht="15.75" thickBot="1">
      <c r="A46" s="35" t="s">
        <v>67</v>
      </c>
      <c r="B46" s="36">
        <v>1882</v>
      </c>
      <c r="C46" s="36">
        <v>21</v>
      </c>
      <c r="D46" s="36">
        <v>300</v>
      </c>
      <c r="E46" s="37">
        <v>1.12E-2</v>
      </c>
      <c r="F46" s="8">
        <f t="shared" si="7"/>
        <v>6.5420560747663545E-2</v>
      </c>
      <c r="G46" s="10">
        <v>5636544</v>
      </c>
      <c r="H46" s="10">
        <v>1003032</v>
      </c>
      <c r="I46" s="11">
        <f t="shared" si="8"/>
        <v>0.17795159587151277</v>
      </c>
      <c r="J46" s="79">
        <f t="shared" si="2"/>
        <v>1561</v>
      </c>
      <c r="K46" s="12">
        <f t="shared" si="3"/>
        <v>2.7694275073520225</v>
      </c>
      <c r="L46" s="13">
        <f t="shared" si="4"/>
        <v>3725.6872296215552</v>
      </c>
      <c r="M46" s="13">
        <f t="shared" si="5"/>
        <v>32.121676010918371</v>
      </c>
      <c r="N46" s="8">
        <f>B46/VLOOKUP(A46,'03.04'!A$2:B$200,2,FALSE)-1</f>
        <v>0.16532507739938085</v>
      </c>
      <c r="O46" s="12">
        <f>(B46-VLOOKUP(A46,'03.04'!A$2:B$200,2,FALSE))/G46*1000000</f>
        <v>47.369451919474059</v>
      </c>
      <c r="P46" s="14">
        <f>B46-2*VLOOKUP(A46,'03.04'!A$2:B$200,2,FALSE)+VLOOKUP(A46,'02.04'!A$2:B$200,2,FALSE)</f>
        <v>170</v>
      </c>
      <c r="Q46" s="30">
        <f t="shared" si="6"/>
        <v>90.329436769394249</v>
      </c>
    </row>
    <row r="47" spans="1:17" ht="15.75" thickBot="1">
      <c r="A47" s="35" t="s">
        <v>12</v>
      </c>
      <c r="B47" s="36">
        <v>82165</v>
      </c>
      <c r="C47" s="36">
        <v>6507</v>
      </c>
      <c r="D47" s="36">
        <v>14008</v>
      </c>
      <c r="E47" s="37">
        <v>7.9200000000000007E-2</v>
      </c>
      <c r="F47" s="8">
        <f t="shared" si="7"/>
        <v>0.31718254935413115</v>
      </c>
      <c r="G47" s="10">
        <v>65786616</v>
      </c>
      <c r="H47" s="10">
        <v>11009599</v>
      </c>
      <c r="I47" s="11">
        <f t="shared" si="8"/>
        <v>0.16735317408635214</v>
      </c>
      <c r="J47" s="79">
        <f t="shared" si="2"/>
        <v>61650</v>
      </c>
      <c r="K47" s="12">
        <f t="shared" si="3"/>
        <v>9.371207055246618</v>
      </c>
      <c r="L47" s="13">
        <f t="shared" si="4"/>
        <v>98910.696364135831</v>
      </c>
      <c r="M47" s="13">
        <f t="shared" si="5"/>
        <v>304.45239621440743</v>
      </c>
      <c r="N47" s="8">
        <f>B47/VLOOKUP(A47,'03.04'!A$2:B$200,2,FALSE)-1</f>
        <v>0.39015311733355884</v>
      </c>
      <c r="O47" s="12">
        <f>(B47-VLOOKUP(A47,'03.04'!A$2:B$200,2,FALSE))/G47*1000000</f>
        <v>350.52722578100082</v>
      </c>
      <c r="P47" s="14">
        <f>B47-2*VLOOKUP(A47,'03.04'!A$2:B$200,2,FALSE)+VLOOKUP(A47,'02.04'!A$2:B$200,2,FALSE)</f>
        <v>20944</v>
      </c>
      <c r="Q47" s="30">
        <f t="shared" si="6"/>
        <v>254.9017221444654</v>
      </c>
    </row>
    <row r="48" spans="1:17" ht="15.75" thickBot="1">
      <c r="A48" s="35" t="s">
        <v>138</v>
      </c>
      <c r="B48" s="36">
        <v>1079</v>
      </c>
      <c r="C48" s="36">
        <v>8</v>
      </c>
      <c r="D48" s="36">
        <v>92</v>
      </c>
      <c r="E48" s="37">
        <v>7.4999999999999997E-3</v>
      </c>
      <c r="F48" s="8">
        <f t="shared" si="7"/>
        <v>0.08</v>
      </c>
      <c r="G48" s="28">
        <v>4168978</v>
      </c>
      <c r="H48" s="28">
        <v>703199</v>
      </c>
      <c r="I48" s="11">
        <f t="shared" si="8"/>
        <v>0.16867419305163039</v>
      </c>
      <c r="J48" s="79">
        <f t="shared" si="2"/>
        <v>979</v>
      </c>
      <c r="K48" s="12">
        <f t="shared" si="3"/>
        <v>2.3482973524926254</v>
      </c>
      <c r="L48" s="13">
        <f t="shared" si="4"/>
        <v>1918.9355280838615</v>
      </c>
      <c r="M48" s="13">
        <f t="shared" si="5"/>
        <v>21.227885481609722</v>
      </c>
      <c r="N48" s="8">
        <f>B48/VLOOKUP(A48,'03.04'!A$2:B$200,2,FALSE)-1</f>
        <v>6.7260138476755715E-2</v>
      </c>
      <c r="O48" s="12">
        <f>(B48-VLOOKUP(A48,'03.04'!A$2:B$200,2,FALSE))/G48*1000000</f>
        <v>16.310951988712819</v>
      </c>
      <c r="P48" s="14" t="e">
        <f>B48-2*VLOOKUP(A48,'03.04'!A$2:B$200,2,FALSE)+VLOOKUP(A48,'02.04'!A$2:B$200,2,FALSE)</f>
        <v>#N/A</v>
      </c>
      <c r="Q48" s="30" t="e">
        <f t="shared" si="6"/>
        <v>#N/A</v>
      </c>
    </row>
    <row r="49" spans="1:17" ht="15.75" thickBot="1">
      <c r="A49" s="35" t="s">
        <v>50</v>
      </c>
      <c r="B49" s="36">
        <v>4194</v>
      </c>
      <c r="C49" s="36">
        <v>56</v>
      </c>
      <c r="D49" s="36">
        <v>74</v>
      </c>
      <c r="E49" s="37">
        <v>1.34E-2</v>
      </c>
      <c r="F49" s="8">
        <f t="shared" si="7"/>
        <v>0.43076923076923079</v>
      </c>
      <c r="G49" s="10">
        <v>10581065</v>
      </c>
      <c r="H49" s="10">
        <v>1729195</v>
      </c>
      <c r="I49" s="11">
        <f t="shared" si="8"/>
        <v>0.16342353061813722</v>
      </c>
      <c r="J49" s="79">
        <f t="shared" si="2"/>
        <v>4064</v>
      </c>
      <c r="K49" s="12">
        <f t="shared" si="3"/>
        <v>3.8408232063596626</v>
      </c>
      <c r="L49" s="13">
        <f t="shared" si="4"/>
        <v>5292.4729221491407</v>
      </c>
      <c r="M49" s="13">
        <f t="shared" si="5"/>
        <v>45.085976554157675</v>
      </c>
      <c r="N49" s="8">
        <f>B49/VLOOKUP(A49,'03.04'!A$2:B$200,2,FALSE)-1</f>
        <v>8.400103385887836E-2</v>
      </c>
      <c r="O49" s="12">
        <f>(B49-VLOOKUP(A49,'03.04'!A$2:B$200,2,FALSE))/G49*1000000</f>
        <v>30.715244637472694</v>
      </c>
      <c r="P49" s="14">
        <f>B49-2*VLOOKUP(A49,'03.04'!A$2:B$200,2,FALSE)+VLOOKUP(A49,'02.04'!A$2:B$200,2,FALSE)</f>
        <v>60</v>
      </c>
      <c r="Q49" s="30">
        <f t="shared" si="6"/>
        <v>14.306151645207439</v>
      </c>
    </row>
    <row r="50" spans="1:17" ht="15.75" thickBot="1">
      <c r="A50" s="35" t="s">
        <v>55</v>
      </c>
      <c r="B50" s="36">
        <v>3737</v>
      </c>
      <c r="C50" s="36">
        <v>22</v>
      </c>
      <c r="D50" s="36">
        <v>427</v>
      </c>
      <c r="E50" s="37">
        <v>5.8999999999999999E-3</v>
      </c>
      <c r="F50" s="8">
        <f t="shared" si="7"/>
        <v>4.8997772828507792E-2</v>
      </c>
      <c r="G50" s="9">
        <v>18875673</v>
      </c>
      <c r="H50" s="10">
        <v>1811116</v>
      </c>
      <c r="I50" s="11">
        <f t="shared" si="8"/>
        <v>9.5949744414411078E-2</v>
      </c>
      <c r="J50" s="79">
        <f t="shared" si="2"/>
        <v>3288</v>
      </c>
      <c r="K50" s="12">
        <f t="shared" si="3"/>
        <v>1.7419246455477375</v>
      </c>
      <c r="L50" s="13">
        <f t="shared" si="4"/>
        <v>1165.5213565100432</v>
      </c>
      <c r="M50" s="13">
        <f t="shared" si="5"/>
        <v>14.248685468551392</v>
      </c>
      <c r="N50" s="8">
        <f>B50/VLOOKUP(A50,'03.04'!A$2:B$200,2,FALSE)-1</f>
        <v>9.7826086956521729E-2</v>
      </c>
      <c r="O50" s="12">
        <f>(B50-VLOOKUP(A50,'03.04'!A$2:B$200,2,FALSE))/G50*1000000</f>
        <v>17.64175507808384</v>
      </c>
      <c r="P50" s="14">
        <f>B50-2*VLOOKUP(A50,'03.04'!A$2:B$200,2,FALSE)+VLOOKUP(A50,'02.04'!A$2:B$200,2,FALSE)</f>
        <v>-40</v>
      </c>
      <c r="Q50" s="30">
        <f t="shared" si="6"/>
        <v>-10.703773080010704</v>
      </c>
    </row>
    <row r="51" spans="1:17" ht="15.75" thickBot="1">
      <c r="A51" s="35" t="s">
        <v>14</v>
      </c>
      <c r="B51" s="36">
        <v>19702</v>
      </c>
      <c r="C51" s="36">
        <v>604</v>
      </c>
      <c r="D51" s="36">
        <v>4846</v>
      </c>
      <c r="E51" s="37">
        <v>3.0700000000000002E-2</v>
      </c>
      <c r="F51" s="8">
        <f t="shared" si="7"/>
        <v>0.11082568807339449</v>
      </c>
      <c r="G51" s="10">
        <v>8769314</v>
      </c>
      <c r="H51" s="10">
        <v>1482447</v>
      </c>
      <c r="I51" s="11">
        <f t="shared" si="8"/>
        <v>0.16904936919809235</v>
      </c>
      <c r="J51" s="79">
        <f t="shared" si="2"/>
        <v>14252</v>
      </c>
      <c r="K51" s="12">
        <f t="shared" si="3"/>
        <v>16.252126449115632</v>
      </c>
      <c r="L51" s="13">
        <f t="shared" si="4"/>
        <v>68876.539259513345</v>
      </c>
      <c r="M51" s="13">
        <f t="shared" si="5"/>
        <v>334.57289570780955</v>
      </c>
      <c r="N51" s="8">
        <f>B51/VLOOKUP(A51,'03.04'!A$2:B$200,2,FALSE)-1</f>
        <v>4.6475806023264399E-2</v>
      </c>
      <c r="O51" s="12">
        <f>(B51-VLOOKUP(A51,'03.04'!A$2:B$200,2,FALSE))/G51*1000000</f>
        <v>99.779754721977113</v>
      </c>
      <c r="P51" s="14">
        <f>B51-2*VLOOKUP(A51,'03.04'!A$2:B$200,2,FALSE)+VLOOKUP(A51,'02.04'!A$2:B$200,2,FALSE)</f>
        <v>-171</v>
      </c>
      <c r="Q51" s="30">
        <f t="shared" si="6"/>
        <v>-8.6793218962541872</v>
      </c>
    </row>
    <row r="52" spans="1:17" ht="15.75" thickBot="1">
      <c r="A52" s="35" t="s">
        <v>34</v>
      </c>
      <c r="B52" s="36">
        <v>6131</v>
      </c>
      <c r="C52" s="36">
        <v>358</v>
      </c>
      <c r="D52" s="36">
        <v>255</v>
      </c>
      <c r="E52" s="37">
        <v>5.8400000000000001E-2</v>
      </c>
      <c r="F52" s="8">
        <f t="shared" si="7"/>
        <v>0.58401305057096253</v>
      </c>
      <c r="G52" s="10">
        <v>10171617</v>
      </c>
      <c r="H52" s="10">
        <v>2002557</v>
      </c>
      <c r="I52" s="11">
        <f t="shared" si="8"/>
        <v>0.19687695673165831</v>
      </c>
      <c r="J52" s="79">
        <f t="shared" si="2"/>
        <v>5518</v>
      </c>
      <c r="K52" s="12">
        <f t="shared" si="3"/>
        <v>5.4248995022128739</v>
      </c>
      <c r="L52" s="13">
        <f t="shared" si="4"/>
        <v>35195.977198119035</v>
      </c>
      <c r="M52" s="13">
        <f t="shared" si="5"/>
        <v>138.17910087345754</v>
      </c>
      <c r="N52" s="8">
        <f>B52/VLOOKUP(A52,'03.04'!A$2:B$200,2,FALSE)-1</f>
        <v>0.10111350574712641</v>
      </c>
      <c r="O52" s="12">
        <f>(B52-VLOOKUP(A52,'03.04'!A$2:B$200,2,FALSE))/G52*1000000</f>
        <v>55.350098219388322</v>
      </c>
      <c r="P52" s="14">
        <f>B52-2*VLOOKUP(A52,'03.04'!A$2:B$200,2,FALSE)+VLOOKUP(A52,'02.04'!A$2:B$200,2,FALSE)</f>
        <v>-58</v>
      </c>
      <c r="Q52" s="30">
        <f t="shared" si="6"/>
        <v>-9.4601206980916643</v>
      </c>
    </row>
    <row r="53" spans="1:17" ht="15.75" thickBot="1">
      <c r="A53" s="35" t="s">
        <v>53</v>
      </c>
      <c r="B53" s="36">
        <v>3368</v>
      </c>
      <c r="C53" s="36">
        <v>145</v>
      </c>
      <c r="D53" s="36">
        <v>65</v>
      </c>
      <c r="E53" s="37">
        <v>4.3099999999999999E-2</v>
      </c>
      <c r="F53" s="8">
        <f t="shared" si="7"/>
        <v>0.69047619047619047</v>
      </c>
      <c r="G53" s="9">
        <v>17372892</v>
      </c>
      <c r="H53" s="10">
        <v>1112493</v>
      </c>
      <c r="I53" s="11">
        <f t="shared" si="8"/>
        <v>6.4036143205172744E-2</v>
      </c>
      <c r="J53" s="79">
        <f t="shared" si="2"/>
        <v>3158</v>
      </c>
      <c r="K53" s="12">
        <f t="shared" si="3"/>
        <v>1.8177744960366991</v>
      </c>
      <c r="L53" s="13">
        <f t="shared" si="4"/>
        <v>8346.3363497568516</v>
      </c>
      <c r="M53" s="13">
        <f t="shared" si="5"/>
        <v>38.950940106667566</v>
      </c>
      <c r="N53" s="8">
        <f>B53/VLOOKUP(A53,'03.04'!A$2:B$200,2,FALSE)-1</f>
        <v>6.4811887448624761E-2</v>
      </c>
      <c r="O53" s="12">
        <f>(B53-VLOOKUP(A53,'03.04'!A$2:B$200,2,FALSE))/G53*1000000</f>
        <v>11.799992770345893</v>
      </c>
      <c r="P53" s="14">
        <f>B53-2*VLOOKUP(A53,'03.04'!A$2:B$200,2,FALSE)+VLOOKUP(A53,'02.04'!A$2:B$200,2,FALSE)</f>
        <v>-200</v>
      </c>
      <c r="Q53" s="30">
        <f t="shared" si="6"/>
        <v>-59.38242280285035</v>
      </c>
    </row>
    <row r="54" spans="1:17" ht="15.75" thickBot="1">
      <c r="A54" s="35" t="s">
        <v>74</v>
      </c>
      <c r="B54" s="36">
        <v>1505</v>
      </c>
      <c r="C54" s="36">
        <v>9</v>
      </c>
      <c r="D54" s="36">
        <v>95</v>
      </c>
      <c r="E54" s="37">
        <v>6.0000000000000001E-3</v>
      </c>
      <c r="F54" s="8">
        <f t="shared" si="7"/>
        <v>8.6538461538461536E-2</v>
      </c>
      <c r="G54" s="10">
        <v>57370084</v>
      </c>
      <c r="H54" s="10">
        <v>3253808</v>
      </c>
      <c r="I54" s="11">
        <f t="shared" si="8"/>
        <v>5.6716110089711565E-2</v>
      </c>
      <c r="J54" s="79">
        <f t="shared" si="2"/>
        <v>1401</v>
      </c>
      <c r="K54" s="12">
        <f t="shared" si="3"/>
        <v>0.24420393039689464</v>
      </c>
      <c r="L54" s="13">
        <f t="shared" si="4"/>
        <v>156.87618655046768</v>
      </c>
      <c r="M54" s="13">
        <f t="shared" si="5"/>
        <v>1.9572884647210451</v>
      </c>
      <c r="N54" s="8">
        <f>B54/VLOOKUP(A54,'03.04'!A$2:B$200,2,FALSE)-1</f>
        <v>2.9411764705882248E-2</v>
      </c>
      <c r="O54" s="12">
        <f>(B54-VLOOKUP(A54,'03.04'!A$2:B$200,2,FALSE))/G54*1000000</f>
        <v>0.74951955796334546</v>
      </c>
      <c r="P54" s="14">
        <f>B54-2*VLOOKUP(A54,'03.04'!A$2:B$200,2,FALSE)+VLOOKUP(A54,'02.04'!A$2:B$200,2,FALSE)</f>
        <v>-39</v>
      </c>
      <c r="Q54" s="30">
        <f t="shared" si="6"/>
        <v>-25.913621262458474</v>
      </c>
    </row>
    <row r="55" spans="1:17" ht="15.75" thickBot="1">
      <c r="A55" s="35" t="s">
        <v>18</v>
      </c>
      <c r="B55" s="36">
        <v>10156</v>
      </c>
      <c r="C55" s="36">
        <v>177</v>
      </c>
      <c r="D55" s="36">
        <v>6325</v>
      </c>
      <c r="E55" s="37">
        <v>1.7500000000000002E-2</v>
      </c>
      <c r="F55" s="8">
        <f t="shared" si="7"/>
        <v>2.7222393109812365E-2</v>
      </c>
      <c r="G55" s="10">
        <v>51468581</v>
      </c>
      <c r="H55" s="10">
        <v>5875156</v>
      </c>
      <c r="I55" s="11">
        <f t="shared" si="8"/>
        <v>0.11415033960232943</v>
      </c>
      <c r="J55" s="79">
        <f t="shared" si="2"/>
        <v>3654</v>
      </c>
      <c r="K55" s="12">
        <f t="shared" si="3"/>
        <v>0.70994768633702954</v>
      </c>
      <c r="L55" s="13">
        <f t="shared" si="4"/>
        <v>3438.9912556555623</v>
      </c>
      <c r="M55" s="13">
        <f t="shared" si="5"/>
        <v>15.625312429791419</v>
      </c>
      <c r="N55" s="8">
        <f>B55/VLOOKUP(A55,'03.04'!A$2:B$200,2,FALSE)-1</f>
        <v>9.3420791095208955E-3</v>
      </c>
      <c r="O55" s="12">
        <f>(B55-VLOOKUP(A55,'03.04'!A$2:B$200,2,FALSE))/G55*1000000</f>
        <v>1.8263569380317675</v>
      </c>
      <c r="P55" s="14">
        <f>B55-2*VLOOKUP(A55,'03.04'!A$2:B$200,2,FALSE)+VLOOKUP(A55,'02.04'!A$2:B$200,2,FALSE)</f>
        <v>8</v>
      </c>
      <c r="Q55" s="30">
        <f t="shared" si="6"/>
        <v>0.78771169751870818</v>
      </c>
    </row>
    <row r="56" spans="1:17" ht="15.75" thickBot="1">
      <c r="A56" s="35" t="s">
        <v>42</v>
      </c>
      <c r="B56" s="36">
        <v>2935</v>
      </c>
      <c r="C56" s="36">
        <v>69</v>
      </c>
      <c r="D56" s="36">
        <v>514</v>
      </c>
      <c r="E56" s="37">
        <v>2.3599999999999999E-2</v>
      </c>
      <c r="F56" s="8">
        <f t="shared" si="7"/>
        <v>0.1183533447684391</v>
      </c>
      <c r="G56" s="10">
        <v>125903471</v>
      </c>
      <c r="H56" s="10">
        <v>28810916</v>
      </c>
      <c r="I56" s="11">
        <f t="shared" si="8"/>
        <v>0.22883337346593088</v>
      </c>
      <c r="J56" s="79">
        <f t="shared" si="2"/>
        <v>2352</v>
      </c>
      <c r="K56" s="12">
        <f t="shared" si="3"/>
        <v>0.18680978223388298</v>
      </c>
      <c r="L56" s="13">
        <f t="shared" si="4"/>
        <v>548.0389019616465</v>
      </c>
      <c r="M56" s="13">
        <f t="shared" si="5"/>
        <v>3.1996722946444298</v>
      </c>
      <c r="N56" s="8">
        <f>B56/VLOOKUP(A56,'03.04'!A$2:B$200,2,FALSE)-1</f>
        <v>0.12151318303400838</v>
      </c>
      <c r="O56" s="12">
        <f>(B56-VLOOKUP(A56,'03.04'!A$2:B$200,2,FALSE))/G56*1000000</f>
        <v>2.5257445046928053</v>
      </c>
      <c r="P56" s="14">
        <f>B56-2*VLOOKUP(A56,'03.04'!A$2:B$200,2,FALSE)+VLOOKUP(A56,'02.04'!A$2:B$200,2,FALSE)</f>
        <v>85</v>
      </c>
      <c r="Q56" s="30">
        <f t="shared" si="6"/>
        <v>28.960817717206133</v>
      </c>
    </row>
  </sheetData>
  <sortState ref="A2:P56">
    <sortCondition ref="A2:A5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" sqref="M2"/>
    </sheetView>
  </sheetViews>
  <sheetFormatPr defaultRowHeight="15"/>
  <cols>
    <col min="1" max="1" width="19.85546875" customWidth="1"/>
    <col min="6" max="6" width="9.28515625" customWidth="1"/>
    <col min="7" max="7" width="14.140625" customWidth="1"/>
    <col min="8" max="8" width="11.28515625" customWidth="1"/>
    <col min="10" max="10" width="9.7109375" bestFit="1" customWidth="1"/>
    <col min="16" max="16" width="11" customWidth="1"/>
  </cols>
  <sheetData>
    <row r="1" spans="1:17" s="42" customFormat="1" ht="25.5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>
      <c r="A2" s="38" t="s">
        <v>6</v>
      </c>
      <c r="B2" s="38">
        <v>126168</v>
      </c>
      <c r="C2" s="38">
        <v>11947</v>
      </c>
      <c r="D2" s="38">
        <v>34219</v>
      </c>
      <c r="E2" s="39">
        <v>9.4700000000000006E-2</v>
      </c>
      <c r="F2" s="8">
        <f>IF(C2&gt;0,C2/(C2+D2),0)</f>
        <v>0.25878352033964391</v>
      </c>
      <c r="G2" s="10">
        <v>45692442</v>
      </c>
      <c r="H2" s="10">
        <v>7821312</v>
      </c>
      <c r="I2" s="11">
        <f>H2/G2</f>
        <v>0.17117299180464024</v>
      </c>
      <c r="J2" s="40">
        <f>B2-D2-C2</f>
        <v>80002</v>
      </c>
      <c r="K2" s="12">
        <f>J2/G2*10000</f>
        <v>17.508803753583578</v>
      </c>
      <c r="L2" s="13">
        <f>C2/G2*1000000000</f>
        <v>261465.56141604338</v>
      </c>
      <c r="M2" s="13">
        <f>SQRT(J2*C2)/G2*1000000</f>
        <v>676.60543917072221</v>
      </c>
      <c r="N2" s="8">
        <f>B2/VLOOKUP(A2,'04.04'!A$2:B$200,2,FALSE)-1</f>
        <v>5.8465255581003239E-2</v>
      </c>
      <c r="O2" s="12">
        <f>(B2-VLOOKUP(A2,'04.04'!A$2:B$200,2,FALSE))/G2*1000000</f>
        <v>152.51975370456236</v>
      </c>
      <c r="P2" s="14">
        <f>B2-2*VLOOKUP(A2,'04.04'!A$2:B$200,2,FALSE)+VLOOKUP(A2,'03.04'!A$2:B$200,2,FALSE)</f>
        <v>-165</v>
      </c>
      <c r="Q2" s="30">
        <f>P2/B2*1000</f>
        <v>-1.3077801027201825</v>
      </c>
    </row>
    <row r="3" spans="1:17">
      <c r="A3" s="38" t="s">
        <v>2</v>
      </c>
      <c r="B3" s="38">
        <v>124632</v>
      </c>
      <c r="C3" s="38">
        <v>15362</v>
      </c>
      <c r="D3" s="38">
        <v>20996</v>
      </c>
      <c r="E3" s="39">
        <v>0.12330000000000001</v>
      </c>
      <c r="F3" s="8">
        <f>IF(C3&gt;0,C3/(C3+D3),0)</f>
        <v>0.42252049067605479</v>
      </c>
      <c r="G3" s="10">
        <v>60015723</v>
      </c>
      <c r="H3" s="10">
        <v>12152963</v>
      </c>
      <c r="I3" s="11">
        <f>H3/G3</f>
        <v>0.20249631917289407</v>
      </c>
      <c r="J3" s="40">
        <f>B3-D3-C3</f>
        <v>88274</v>
      </c>
      <c r="K3" s="12">
        <f>J3/G3*10000</f>
        <v>14.708478976417563</v>
      </c>
      <c r="L3" s="13">
        <f>C3/G3*1000000000</f>
        <v>255966.25737558806</v>
      </c>
      <c r="M3" s="13">
        <f>SQRT(J3*C3)/G3*1000000</f>
        <v>613.58571652876037</v>
      </c>
      <c r="N3" s="8">
        <f>B3/VLOOKUP(A3,'04.04'!A$2:B$200,2,FALSE)-1</f>
        <v>4.0099476745641738E-2</v>
      </c>
      <c r="O3" s="12">
        <f>(B3-VLOOKUP(A3,'04.04'!A$2:B$200,2,FALSE))/G3*1000000</f>
        <v>80.062352993731324</v>
      </c>
      <c r="P3" s="14">
        <f>B3-2*VLOOKUP(A3,'04.04'!A$2:B$200,2,FALSE)+VLOOKUP(A3,'03.04'!A$2:B$200,2,FALSE)</f>
        <v>220</v>
      </c>
      <c r="Q3" s="30">
        <f>P3/B3*1000</f>
        <v>1.7651967392002055</v>
      </c>
    </row>
    <row r="4" spans="1:17">
      <c r="A4" s="38" t="s">
        <v>51</v>
      </c>
      <c r="B4" s="38">
        <v>2729</v>
      </c>
      <c r="C4" s="38">
        <v>31</v>
      </c>
      <c r="D4" s="38">
        <v>500</v>
      </c>
      <c r="E4" s="39">
        <v>1.14E-2</v>
      </c>
      <c r="F4" s="8">
        <f>IF(C4&gt;0,C4/(C4+D4),0)</f>
        <v>5.8380414312617701E-2</v>
      </c>
      <c r="G4" s="10">
        <v>629751</v>
      </c>
      <c r="H4" s="10">
        <v>93495</v>
      </c>
      <c r="I4" s="11">
        <f>H4/G4</f>
        <v>0.14846344031212336</v>
      </c>
      <c r="J4" s="40">
        <f>B4-D4-C4</f>
        <v>2198</v>
      </c>
      <c r="K4" s="12">
        <f>J4/G4*10000</f>
        <v>34.902683759136551</v>
      </c>
      <c r="L4" s="13">
        <f>C4/G4*1000000000</f>
        <v>49225.80511980132</v>
      </c>
      <c r="M4" s="13">
        <f>SQRT(J4*C4)/G4*1000000</f>
        <v>414.50123146805129</v>
      </c>
      <c r="N4" s="8">
        <f>B4/VLOOKUP(A4,'04.04'!A$2:B$200,2,FALSE)-1</f>
        <v>4.4793261868300238E-2</v>
      </c>
      <c r="O4" s="12">
        <f>(B4-VLOOKUP(A4,'04.04'!A$2:B$200,2,FALSE))/G4*1000000</f>
        <v>185.78771609731464</v>
      </c>
      <c r="P4" s="14">
        <f>B4-2*VLOOKUP(A4,'04.04'!A$2:B$200,2,FALSE)+VLOOKUP(A4,'03.04'!A$2:B$200,2,FALSE)</f>
        <v>-8</v>
      </c>
      <c r="Q4" s="30">
        <f>P4/B4*1000</f>
        <v>-2.9314767314034444</v>
      </c>
    </row>
    <row r="5" spans="1:17">
      <c r="A5" s="38" t="s">
        <v>12</v>
      </c>
      <c r="B5" s="38">
        <v>89953</v>
      </c>
      <c r="C5" s="38">
        <v>7560</v>
      </c>
      <c r="D5" s="38">
        <v>15438</v>
      </c>
      <c r="E5" s="39">
        <v>8.4099999999999994E-2</v>
      </c>
      <c r="F5" s="8">
        <f>IF(C5&gt;0,C5/(C5+D5),0)</f>
        <v>0.32872423689016439</v>
      </c>
      <c r="G5" s="10">
        <v>65786616</v>
      </c>
      <c r="H5" s="10">
        <v>11009599</v>
      </c>
      <c r="I5" s="11">
        <f>H5/G5</f>
        <v>0.16735317408635214</v>
      </c>
      <c r="J5" s="40">
        <f>B5-D5-C5</f>
        <v>66955</v>
      </c>
      <c r="K5" s="12">
        <f>J5/G5*10000</f>
        <v>10.177602082466134</v>
      </c>
      <c r="L5" s="13">
        <f>C5/G5*1000000000</f>
        <v>114916.99162638187</v>
      </c>
      <c r="M5" s="13">
        <f>SQRT(J5*C5)/G5*1000000</f>
        <v>341.99114217877155</v>
      </c>
      <c r="N5" s="8">
        <f>B5/VLOOKUP(A5,'04.04'!A$2:B$200,2,FALSE)-1</f>
        <v>9.4784884074727627E-2</v>
      </c>
      <c r="O5" s="12">
        <f>(B5-VLOOKUP(A5,'04.04'!A$2:B$200,2,FALSE))/G5*1000000</f>
        <v>118.38274216749498</v>
      </c>
      <c r="P5" s="14">
        <f>B5-2*VLOOKUP(A5,'04.04'!A$2:B$200,2,FALSE)+VLOOKUP(A5,'03.04'!A$2:B$200,2,FALSE)</f>
        <v>-15272</v>
      </c>
      <c r="Q5" s="30">
        <f>P5/B5*1000</f>
        <v>-169.77755049859371</v>
      </c>
    </row>
    <row r="6" spans="1:17">
      <c r="A6" s="38" t="s">
        <v>14</v>
      </c>
      <c r="B6" s="38">
        <v>20505</v>
      </c>
      <c r="C6" s="38">
        <v>666</v>
      </c>
      <c r="D6" s="38">
        <v>6415</v>
      </c>
      <c r="E6" s="39">
        <v>3.2500000000000001E-2</v>
      </c>
      <c r="F6" s="8">
        <f>IF(C6&gt;0,C6/(C6+D6),0)</f>
        <v>9.4054512074565735E-2</v>
      </c>
      <c r="G6" s="10">
        <v>8769314</v>
      </c>
      <c r="H6" s="10">
        <v>1482447</v>
      </c>
      <c r="I6" s="11">
        <f>H6/G6</f>
        <v>0.16904936919809235</v>
      </c>
      <c r="J6" s="40">
        <f>B6-D6-C6</f>
        <v>13424</v>
      </c>
      <c r="K6" s="12">
        <f>J6/G6*10000</f>
        <v>15.307924884432238</v>
      </c>
      <c r="L6" s="13">
        <f>C6/G6*1000000000</f>
        <v>75946.647594099151</v>
      </c>
      <c r="M6" s="13">
        <f>SQRT(J6*C6)/G6*1000000</f>
        <v>340.96709175445596</v>
      </c>
      <c r="N6" s="8">
        <f>B6/VLOOKUP(A6,'04.04'!A$2:B$200,2,FALSE)-1</f>
        <v>4.0757283524515353E-2</v>
      </c>
      <c r="O6" s="12">
        <f>(B6-VLOOKUP(A6,'04.04'!A$2:B$200,2,FALSE))/G6*1000000</f>
        <v>91.569306333425843</v>
      </c>
      <c r="P6" s="14">
        <f>B6-2*VLOOKUP(A6,'04.04'!A$2:B$200,2,FALSE)+VLOOKUP(A6,'03.04'!A$2:B$200,2,FALSE)</f>
        <v>-72</v>
      </c>
      <c r="Q6" s="30">
        <f>P6/B6*1000</f>
        <v>-3.5113386978785663</v>
      </c>
    </row>
    <row r="7" spans="1:17">
      <c r="A7" s="38" t="s">
        <v>20</v>
      </c>
      <c r="B7" s="38">
        <v>16627</v>
      </c>
      <c r="C7" s="38">
        <v>1651</v>
      </c>
      <c r="D7" s="38">
        <v>914</v>
      </c>
      <c r="E7" s="39">
        <v>9.9299999999999999E-2</v>
      </c>
      <c r="F7" s="8">
        <f>IF(C7&gt;0,C7/(C7+D7),0)</f>
        <v>0.64366471734892783</v>
      </c>
      <c r="G7" s="10">
        <v>17207441</v>
      </c>
      <c r="H7" s="10">
        <v>2679933</v>
      </c>
      <c r="I7" s="11">
        <f>H7/G7</f>
        <v>0.15574268132024977</v>
      </c>
      <c r="J7" s="40">
        <f>B7-D7-C7</f>
        <v>14062</v>
      </c>
      <c r="K7" s="12">
        <f>J7/G7*10000</f>
        <v>8.1720460352007009</v>
      </c>
      <c r="L7" s="13">
        <f>C7/G7*1000000000</f>
        <v>95946.86391776675</v>
      </c>
      <c r="M7" s="13">
        <f>SQRT(J7*C7)/G7*1000000</f>
        <v>280.01467619914627</v>
      </c>
      <c r="N7" s="8">
        <f>B7/VLOOKUP(A7,'04.04'!A$2:B$200,2,FALSE)-1</f>
        <v>5.7495388920689505E-2</v>
      </c>
      <c r="O7" s="12">
        <f>(B7-VLOOKUP(A7,'04.04'!A$2:B$200,2,FALSE))/G7*1000000</f>
        <v>52.53541186048524</v>
      </c>
      <c r="P7" s="14">
        <f>B7-2*VLOOKUP(A7,'04.04'!A$2:B$200,2,FALSE)+VLOOKUP(A7,'03.04'!A$2:B$200,2,FALSE)</f>
        <v>-122</v>
      </c>
      <c r="Q7" s="30">
        <f>P7/B7*1000</f>
        <v>-7.3374631623263369</v>
      </c>
    </row>
    <row r="8" spans="1:17">
      <c r="A8" s="38" t="s">
        <v>16</v>
      </c>
      <c r="B8" s="38">
        <v>41903</v>
      </c>
      <c r="C8" s="38">
        <v>4313</v>
      </c>
      <c r="D8" s="38">
        <v>171</v>
      </c>
      <c r="E8" s="39">
        <v>0.10299999999999999</v>
      </c>
      <c r="F8" s="8">
        <f>IF(C8&gt;0,C8/(C8+D8),0)</f>
        <v>0.96186440677966101</v>
      </c>
      <c r="G8" s="9">
        <v>66673160</v>
      </c>
      <c r="H8" s="10">
        <v>10980918</v>
      </c>
      <c r="I8" s="11">
        <f>H8/G8</f>
        <v>0.16469772844124983</v>
      </c>
      <c r="J8" s="40">
        <f>B8-D8-C8</f>
        <v>37419</v>
      </c>
      <c r="K8" s="12">
        <f>J8/G8*10000</f>
        <v>5.6123033616525753</v>
      </c>
      <c r="L8" s="13">
        <f>C8/G8*1000000000</f>
        <v>64688.699320686159</v>
      </c>
      <c r="M8" s="13">
        <f>SQRT(J8*C8)/G8*1000000</f>
        <v>190.53939347505533</v>
      </c>
      <c r="N8" s="8">
        <f>B8/VLOOKUP(A8,'04.04'!A$2:B$200,2,FALSE)-1</f>
        <v>9.7856843429050544E-2</v>
      </c>
      <c r="O8" s="12">
        <f>(B8-VLOOKUP(A8,'04.04'!A$2:B$200,2,FALSE))/G8*1000000</f>
        <v>56.019543696443968</v>
      </c>
      <c r="P8" s="14">
        <f>B8-2*VLOOKUP(A8,'04.04'!A$2:B$200,2,FALSE)+VLOOKUP(A8,'03.04'!A$2:B$200,2,FALSE)</f>
        <v>-715</v>
      </c>
      <c r="Q8" s="30">
        <f>P8/B8*1000</f>
        <v>-17.06321743073288</v>
      </c>
    </row>
    <row r="9" spans="1:17">
      <c r="A9" s="38" t="s">
        <v>73</v>
      </c>
      <c r="B9" s="38">
        <v>1417</v>
      </c>
      <c r="C9" s="38">
        <v>4</v>
      </c>
      <c r="D9" s="38">
        <v>396</v>
      </c>
      <c r="E9" s="39">
        <v>2.8999999999999998E-3</v>
      </c>
      <c r="F9" s="8">
        <f>IF(C9&gt;0,C9/(C9+D9),0)</f>
        <v>0.01</v>
      </c>
      <c r="G9" s="10">
        <v>340637</v>
      </c>
      <c r="H9" s="10">
        <v>43023</v>
      </c>
      <c r="I9" s="11">
        <f>H9/G9</f>
        <v>0.12630160552142017</v>
      </c>
      <c r="J9" s="40">
        <f>B9-D9-C9</f>
        <v>1017</v>
      </c>
      <c r="K9" s="12">
        <f>J9/G9*10000</f>
        <v>29.855828932265137</v>
      </c>
      <c r="L9" s="13">
        <f>C9/G9*1000000000</f>
        <v>11742.705578078716</v>
      </c>
      <c r="M9" s="13">
        <f>SQRT(J9*C9)/G9*1000000</f>
        <v>187.24000879648395</v>
      </c>
      <c r="N9" s="8">
        <f>B9/VLOOKUP(A9,'04.04'!A$2:B$200,2,FALSE)-1</f>
        <v>3.8856304985337209E-2</v>
      </c>
      <c r="O9" s="12">
        <f>(B9-VLOOKUP(A9,'04.04'!A$2:B$200,2,FALSE))/G9*1000000</f>
        <v>155.59084890954298</v>
      </c>
      <c r="P9" s="14">
        <f>B9-2*VLOOKUP(A9,'04.04'!A$2:B$200,2,FALSE)+VLOOKUP(A9,'03.04'!A$2:B$200,2,FALSE)</f>
        <v>8</v>
      </c>
      <c r="Q9" s="30">
        <f>P9/B9*1000</f>
        <v>5.6457304163726185</v>
      </c>
    </row>
    <row r="10" spans="1:17">
      <c r="A10" s="38" t="s">
        <v>48</v>
      </c>
      <c r="B10" s="38">
        <v>4604</v>
      </c>
      <c r="C10" s="38">
        <v>137</v>
      </c>
      <c r="D10" s="38">
        <v>25</v>
      </c>
      <c r="E10" s="39">
        <v>2.98E-2</v>
      </c>
      <c r="F10" s="8">
        <f>IF(C10&gt;0,C10/(C10+D10),0)</f>
        <v>0.84567901234567899</v>
      </c>
      <c r="G10" s="10">
        <v>4757294</v>
      </c>
      <c r="H10" s="10">
        <v>551023</v>
      </c>
      <c r="I10" s="11">
        <f>H10/G10</f>
        <v>0.115826980632267</v>
      </c>
      <c r="J10" s="40">
        <f>B10-D10-C10</f>
        <v>4442</v>
      </c>
      <c r="K10" s="12">
        <f>J10/G10*10000</f>
        <v>9.3372408768514212</v>
      </c>
      <c r="L10" s="13">
        <f>C10/G10*1000000000</f>
        <v>28797.883839005957</v>
      </c>
      <c r="M10" s="13">
        <f>SQRT(J10*C10)/G10*1000000</f>
        <v>163.9795042523258</v>
      </c>
      <c r="N10" s="8">
        <f>B10/VLOOKUP(A10,'04.04'!A$2:B$200,2,FALSE)-1</f>
        <v>7.7463140650596785E-2</v>
      </c>
      <c r="O10" s="12">
        <f>(B10-VLOOKUP(A10,'04.04'!A$2:B$200,2,FALSE))/G10*1000000</f>
        <v>69.577368983291763</v>
      </c>
      <c r="P10" s="14">
        <f>B10-2*VLOOKUP(A10,'04.04'!A$2:B$200,2,FALSE)+VLOOKUP(A10,'03.04'!A$2:B$200,2,FALSE)</f>
        <v>-93</v>
      </c>
      <c r="Q10" s="30">
        <f>P10/B10*1000</f>
        <v>-20.199826238053866</v>
      </c>
    </row>
    <row r="11" spans="1:17">
      <c r="A11" s="38" t="s">
        <v>24</v>
      </c>
      <c r="B11" s="38">
        <v>18431</v>
      </c>
      <c r="C11" s="38">
        <v>1283</v>
      </c>
      <c r="D11" s="38">
        <v>3247</v>
      </c>
      <c r="E11" s="39">
        <v>6.9699999999999998E-2</v>
      </c>
      <c r="F11" s="8">
        <f>IF(C11&gt;0,C11/(C11+D11),0)</f>
        <v>0.28322295805739517</v>
      </c>
      <c r="G11" s="10">
        <v>25812476</v>
      </c>
      <c r="H11" s="10">
        <v>2099099</v>
      </c>
      <c r="I11" s="11">
        <f>H11/G11</f>
        <v>8.1321102245286353E-2</v>
      </c>
      <c r="J11" s="40">
        <f>B11-D11-C11</f>
        <v>13901</v>
      </c>
      <c r="K11" s="12">
        <f>J11/G11*10000</f>
        <v>5.3853803098935566</v>
      </c>
      <c r="L11" s="13">
        <f>C11/G11*1000000000</f>
        <v>49704.646698751414</v>
      </c>
      <c r="M11" s="13">
        <f>SQRT(J11*C11)/G11*1000000</f>
        <v>163.60880955549786</v>
      </c>
      <c r="N11" s="8">
        <f>B11/VLOOKUP(A11,'04.04'!A$2:B$200,2,FALSE)-1</f>
        <v>9.904591532498519E-2</v>
      </c>
      <c r="O11" s="12">
        <f>(B11-VLOOKUP(A11,'04.04'!A$2:B$200,2,FALSE))/G11*1000000</f>
        <v>64.348728111166082</v>
      </c>
      <c r="P11" s="14">
        <f>B11-2*VLOOKUP(A11,'04.04'!A$2:B$200,2,FALSE)+VLOOKUP(A11,'03.04'!A$2:B$200,2,FALSE)</f>
        <v>239</v>
      </c>
      <c r="Q11" s="30">
        <f>P11/B11*1000</f>
        <v>12.967283381259834</v>
      </c>
    </row>
    <row r="12" spans="1:17">
      <c r="A12" s="38" t="s">
        <v>30</v>
      </c>
      <c r="B12" s="38">
        <v>10524</v>
      </c>
      <c r="C12" s="38">
        <v>266</v>
      </c>
      <c r="D12" s="38">
        <v>75</v>
      </c>
      <c r="E12" s="39">
        <v>2.53E-2</v>
      </c>
      <c r="F12" s="8">
        <f>IF(C12&gt;0,C12/(C12+D12),0)</f>
        <v>0.78005865102639294</v>
      </c>
      <c r="G12" s="10">
        <v>10134541</v>
      </c>
      <c r="H12" s="10">
        <v>1823298</v>
      </c>
      <c r="I12" s="11">
        <f>H12/G12</f>
        <v>0.17990928252202049</v>
      </c>
      <c r="J12" s="40">
        <f>B12-D12-C12</f>
        <v>10183</v>
      </c>
      <c r="K12" s="12">
        <f>J12/G12*10000</f>
        <v>10.047815683019094</v>
      </c>
      <c r="L12" s="13">
        <f>C12/G12*1000000000</f>
        <v>26246.871959963453</v>
      </c>
      <c r="M12" s="13">
        <f>SQRT(J12*C12)/G12*1000000</f>
        <v>162.39573014999959</v>
      </c>
      <c r="N12" s="8">
        <f>B12/VLOOKUP(A12,'04.04'!A$2:B$200,2,FALSE)-1</f>
        <v>6.45357070604895E-2</v>
      </c>
      <c r="O12" s="12">
        <f>(B12-VLOOKUP(A12,'04.04'!A$2:B$200,2,FALSE))/G12*1000000</f>
        <v>62.953023723521376</v>
      </c>
      <c r="P12" s="14">
        <f>B12-2*VLOOKUP(A12,'04.04'!A$2:B$200,2,FALSE)+VLOOKUP(A12,'03.04'!A$2:B$200,2,FALSE)</f>
        <v>-214</v>
      </c>
      <c r="Q12" s="30">
        <f>P12/B12*1000</f>
        <v>-20.334473584188522</v>
      </c>
    </row>
    <row r="13" spans="1:17">
      <c r="A13" s="38" t="s">
        <v>22</v>
      </c>
      <c r="B13" s="38">
        <v>11821</v>
      </c>
      <c r="C13" s="38">
        <v>204</v>
      </c>
      <c r="D13" s="38">
        <v>2998</v>
      </c>
      <c r="E13" s="39">
        <v>1.7299999999999999E-2</v>
      </c>
      <c r="F13" s="8">
        <f>IF(C13&gt;0,C13/(C13+D13),0)</f>
        <v>6.3710181136789501E-2</v>
      </c>
      <c r="G13" s="10">
        <v>8692741</v>
      </c>
      <c r="H13" s="10">
        <v>1585001</v>
      </c>
      <c r="I13" s="11">
        <f>H13/G13</f>
        <v>0.18233615841079356</v>
      </c>
      <c r="J13" s="40">
        <f>B13-D13-C13</f>
        <v>8619</v>
      </c>
      <c r="K13" s="12">
        <f>J13/G13*10000</f>
        <v>9.9151694500043188</v>
      </c>
      <c r="L13" s="13">
        <f>C13/G13*1000000000</f>
        <v>23467.856686400759</v>
      </c>
      <c r="M13" s="13">
        <f>SQRT(J13*C13)/G13*1000000</f>
        <v>152.54106846160491</v>
      </c>
      <c r="N13" s="8">
        <f>B13/VLOOKUP(A13,'04.04'!A$2:B$200,2,FALSE)-1</f>
        <v>2.0018983518854006E-2</v>
      </c>
      <c r="O13" s="12">
        <f>(B13-VLOOKUP(A13,'04.04'!A$2:B$200,2,FALSE))/G13*1000000</f>
        <v>26.688935055122428</v>
      </c>
      <c r="P13" s="14">
        <f>B13-2*VLOOKUP(A13,'04.04'!A$2:B$200,2,FALSE)+VLOOKUP(A13,'03.04'!A$2:B$200,2,FALSE)</f>
        <v>-133</v>
      </c>
      <c r="Q13" s="30">
        <f>P13/B13*1000</f>
        <v>-11.251163184163776</v>
      </c>
    </row>
    <row r="14" spans="1:17">
      <c r="A14" s="38" t="s">
        <v>4</v>
      </c>
      <c r="B14" s="38">
        <v>311637</v>
      </c>
      <c r="C14" s="38">
        <v>8454</v>
      </c>
      <c r="D14" s="38">
        <v>14828</v>
      </c>
      <c r="E14" s="39">
        <v>2.7199999999999998E-2</v>
      </c>
      <c r="F14" s="8">
        <f>IF(C14&gt;0,C14/(C14+D14),0)</f>
        <v>0.36311313461042866</v>
      </c>
      <c r="G14" s="10">
        <v>333453848</v>
      </c>
      <c r="H14" s="10">
        <v>43701886</v>
      </c>
      <c r="I14" s="11">
        <f>H14/G14</f>
        <v>0.13105827466714373</v>
      </c>
      <c r="J14" s="40">
        <f>B14-D14-C14</f>
        <v>288355</v>
      </c>
      <c r="K14" s="12">
        <f>J14/G14*10000</f>
        <v>8.6475235397493453</v>
      </c>
      <c r="L14" s="13">
        <f>C14/G14*1000000000</f>
        <v>25352.833835043944</v>
      </c>
      <c r="M14" s="13">
        <f>SQRT(J14*C14)/G14*1000000</f>
        <v>148.06729125228708</v>
      </c>
      <c r="N14" s="8">
        <f>B14/VLOOKUP(A14,'04.04'!A$2:B$200,2,FALSE)-1</f>
        <v>0.12292719135780228</v>
      </c>
      <c r="O14" s="12">
        <f>(B14-VLOOKUP(A14,'04.04'!A$2:B$200,2,FALSE))/G14*1000000</f>
        <v>102.30801115241592</v>
      </c>
      <c r="P14" s="14">
        <f>B14-2*VLOOKUP(A14,'04.04'!A$2:B$200,2,FALSE)+VLOOKUP(A14,'03.04'!A$2:B$200,2,FALSE)</f>
        <v>1966</v>
      </c>
      <c r="Q14" s="30">
        <f>P14/B14*1000</f>
        <v>6.3086218902120095</v>
      </c>
    </row>
    <row r="15" spans="1:17">
      <c r="A15" s="38" t="s">
        <v>34</v>
      </c>
      <c r="B15" s="38">
        <v>6443</v>
      </c>
      <c r="C15" s="38">
        <v>373</v>
      </c>
      <c r="D15" s="38">
        <v>255</v>
      </c>
      <c r="E15" s="39">
        <v>5.79E-2</v>
      </c>
      <c r="F15" s="8">
        <f>IF(C15&gt;0,C15/(C15+D15),0)</f>
        <v>0.5939490445859873</v>
      </c>
      <c r="G15" s="10">
        <v>10171617</v>
      </c>
      <c r="H15" s="10">
        <v>2002557</v>
      </c>
      <c r="I15" s="11">
        <f>H15/G15</f>
        <v>0.19687695673165831</v>
      </c>
      <c r="J15" s="40">
        <f>B15-D15-C15</f>
        <v>5815</v>
      </c>
      <c r="K15" s="12">
        <f>J15/G15*10000</f>
        <v>5.7168884750576048</v>
      </c>
      <c r="L15" s="13">
        <f>C15/G15*1000000000</f>
        <v>36670.668980163136</v>
      </c>
      <c r="M15" s="13">
        <f>SQRT(J15*C15)/G15*1000000</f>
        <v>144.79023615746573</v>
      </c>
      <c r="N15" s="8">
        <f>B15/VLOOKUP(A15,'04.04'!A$2:B$200,2,FALSE)-1</f>
        <v>5.0888925134562113E-2</v>
      </c>
      <c r="O15" s="12">
        <f>(B15-VLOOKUP(A15,'04.04'!A$2:B$200,2,FALSE))/G15*1000000</f>
        <v>30.673589066517152</v>
      </c>
      <c r="P15" s="14">
        <f>B15-2*VLOOKUP(A15,'04.04'!A$2:B$200,2,FALSE)+VLOOKUP(A15,'03.04'!A$2:B$200,2,FALSE)</f>
        <v>-251</v>
      </c>
      <c r="Q15" s="30">
        <f>P15/B15*1000</f>
        <v>-38.957007605152882</v>
      </c>
    </row>
    <row r="16" spans="1:17">
      <c r="A16" s="38" t="s">
        <v>10</v>
      </c>
      <c r="B16" s="38">
        <v>55743</v>
      </c>
      <c r="C16" s="38">
        <v>3452</v>
      </c>
      <c r="D16" s="38">
        <v>19736</v>
      </c>
      <c r="E16" s="39">
        <v>6.2E-2</v>
      </c>
      <c r="F16" s="8">
        <f>IF(C16&gt;0,C16/(C16+D16),0)</f>
        <v>0.14887010522684146</v>
      </c>
      <c r="G16" s="10">
        <v>83979449</v>
      </c>
      <c r="H16" s="10">
        <v>4193255</v>
      </c>
      <c r="I16" s="11">
        <f>H16/G16</f>
        <v>4.9931918462575289E-2</v>
      </c>
      <c r="J16" s="40">
        <f>B16-D16-C16</f>
        <v>32555</v>
      </c>
      <c r="K16" s="12">
        <f>J16/G16*10000</f>
        <v>3.8765436529596662</v>
      </c>
      <c r="L16" s="13">
        <f>C16/G16*1000000000</f>
        <v>41105.294701326275</v>
      </c>
      <c r="M16" s="13">
        <f>SQRT(J16*C16)/G16*1000000</f>
        <v>126.23251137383863</v>
      </c>
      <c r="N16" s="8">
        <f>B16/VLOOKUP(A16,'04.04'!A$2:B$200,2,FALSE)-1</f>
        <v>4.8135682454919726E-2</v>
      </c>
      <c r="O16" s="12">
        <f>(B16-VLOOKUP(A16,'04.04'!A$2:B$200,2,FALSE))/G16*1000000</f>
        <v>30.483648445943007</v>
      </c>
      <c r="P16" s="14">
        <f>B16-2*VLOOKUP(A16,'04.04'!A$2:B$200,2,FALSE)+VLOOKUP(A16,'03.04'!A$2:B$200,2,FALSE)</f>
        <v>-155</v>
      </c>
      <c r="Q16" s="30">
        <f>P16/B16*1000</f>
        <v>-2.7806181942127259</v>
      </c>
    </row>
    <row r="17" spans="1:17">
      <c r="A17" s="38" t="s">
        <v>8</v>
      </c>
      <c r="B17" s="38">
        <v>96092</v>
      </c>
      <c r="C17" s="38">
        <v>1444</v>
      </c>
      <c r="D17" s="38">
        <v>26400</v>
      </c>
      <c r="E17" s="39">
        <v>1.5100000000000001E-2</v>
      </c>
      <c r="F17" s="8">
        <f>IF(C17&gt;0,C17/(C17+D17),0)</f>
        <v>5.1860364890101998E-2</v>
      </c>
      <c r="G17" s="10">
        <v>81465657</v>
      </c>
      <c r="H17" s="10">
        <v>16771303</v>
      </c>
      <c r="I17" s="11">
        <f>H17/G17</f>
        <v>0.20586960957057032</v>
      </c>
      <c r="J17" s="40">
        <f>B17-D17-C17</f>
        <v>68248</v>
      </c>
      <c r="K17" s="12">
        <f>J17/G17*10000</f>
        <v>8.3775179030348959</v>
      </c>
      <c r="L17" s="13">
        <f>C17/G17*1000000000</f>
        <v>17725.260596621716</v>
      </c>
      <c r="M17" s="13">
        <f>SQRT(J17*C17)/G17*1000000</f>
        <v>121.85798619054782</v>
      </c>
      <c r="N17" s="8">
        <f>B17/VLOOKUP(A17,'04.04'!A$2:B$200,2,FALSE)-1</f>
        <v>5.4114239954365484E-2</v>
      </c>
      <c r="O17" s="12">
        <f>(B17-VLOOKUP(A17,'04.04'!A$2:B$200,2,FALSE))/G17*1000000</f>
        <v>60.553123630979862</v>
      </c>
      <c r="P17" s="14">
        <f>B17-2*VLOOKUP(A17,'04.04'!A$2:B$200,2,FALSE)+VLOOKUP(A17,'03.04'!A$2:B$200,2,FALSE)</f>
        <v>-1432</v>
      </c>
      <c r="Q17" s="30">
        <f>P17/B17*1000</f>
        <v>-14.902385214169755</v>
      </c>
    </row>
    <row r="18" spans="1:17">
      <c r="A18" s="38" t="s">
        <v>46</v>
      </c>
      <c r="B18" s="38">
        <v>4077</v>
      </c>
      <c r="C18" s="38">
        <v>161</v>
      </c>
      <c r="D18" s="38">
        <v>1283</v>
      </c>
      <c r="E18" s="39">
        <v>3.95E-2</v>
      </c>
      <c r="F18" s="8">
        <f>IF(C18&gt;0,C18/(C18+D18),0)</f>
        <v>0.11149584487534626</v>
      </c>
      <c r="G18" s="10">
        <v>5783798</v>
      </c>
      <c r="H18" s="10">
        <v>987535</v>
      </c>
      <c r="I18" s="11">
        <f>H18/G18</f>
        <v>0.17074161303696983</v>
      </c>
      <c r="J18" s="40">
        <f>B18-D18-C18</f>
        <v>2633</v>
      </c>
      <c r="K18" s="12">
        <f>J18/G18*10000</f>
        <v>4.55237198809502</v>
      </c>
      <c r="L18" s="13">
        <f>C18/G18*1000000000</f>
        <v>27836.380177869283</v>
      </c>
      <c r="M18" s="13">
        <f>SQRT(J18*C18)/G18*1000000</f>
        <v>112.57066996855602</v>
      </c>
      <c r="N18" s="8">
        <f>B18/VLOOKUP(A18,'04.04'!A$2:B$200,2,FALSE)-1</f>
        <v>8.5174341229704575E-2</v>
      </c>
      <c r="O18" s="12">
        <f>(B18-VLOOKUP(A18,'04.04'!A$2:B$200,2,FALSE))/G18*1000000</f>
        <v>55.326966813156339</v>
      </c>
      <c r="P18" s="14">
        <f>B18-2*VLOOKUP(A18,'04.04'!A$2:B$200,2,FALSE)+VLOOKUP(A18,'03.04'!A$2:B$200,2,FALSE)</f>
        <v>235</v>
      </c>
      <c r="Q18" s="30">
        <f>P18/B18*1000</f>
        <v>57.640421878832477</v>
      </c>
    </row>
    <row r="19" spans="1:17">
      <c r="A19" s="38" t="s">
        <v>28</v>
      </c>
      <c r="B19" s="38">
        <v>5645</v>
      </c>
      <c r="C19" s="38">
        <v>62</v>
      </c>
      <c r="D19" s="38">
        <v>91</v>
      </c>
      <c r="E19" s="39">
        <v>1.0999999999999999E-2</v>
      </c>
      <c r="F19" s="8">
        <f>IF(C19&gt;0,C19/(C19+D19),0)</f>
        <v>0.40522875816993464</v>
      </c>
      <c r="G19" s="10">
        <v>5532096</v>
      </c>
      <c r="H19" s="10">
        <v>880918</v>
      </c>
      <c r="I19" s="11">
        <f>H19/G19</f>
        <v>0.15923765603489165</v>
      </c>
      <c r="J19" s="40">
        <f>B19-D19-C19</f>
        <v>5492</v>
      </c>
      <c r="K19" s="12">
        <f>J19/G19*10000</f>
        <v>9.9275211420770724</v>
      </c>
      <c r="L19" s="13">
        <f>C19/G19*1000000000</f>
        <v>11207.325397100845</v>
      </c>
      <c r="M19" s="13">
        <f>SQRT(J19*C19)/G19*1000000</f>
        <v>105.48031087641709</v>
      </c>
      <c r="N19" s="8">
        <f>B19/VLOOKUP(A19,'04.04'!A$2:B$200,2,FALSE)-1</f>
        <v>5.1210428305400457E-2</v>
      </c>
      <c r="O19" s="12">
        <f>(B19-VLOOKUP(A19,'04.04'!A$2:B$200,2,FALSE))/G19*1000000</f>
        <v>49.709911035527945</v>
      </c>
      <c r="P19" s="14">
        <f>B19-2*VLOOKUP(A19,'04.04'!A$2:B$200,2,FALSE)+VLOOKUP(A19,'03.04'!A$2:B$200,2,FALSE)</f>
        <v>123</v>
      </c>
      <c r="Q19" s="30">
        <f>P19/B19*1000</f>
        <v>21.789193976970768</v>
      </c>
    </row>
    <row r="20" spans="1:17">
      <c r="A20" s="38" t="s">
        <v>143</v>
      </c>
      <c r="B20" s="38">
        <v>1039</v>
      </c>
      <c r="C20" s="38">
        <v>13</v>
      </c>
      <c r="D20" s="38">
        <v>59</v>
      </c>
      <c r="E20" s="39">
        <v>1.26E-2</v>
      </c>
      <c r="F20" s="8">
        <f>IF(C20&gt;0,C20/(C20+D20),0)</f>
        <v>0.18055555555555555</v>
      </c>
      <c r="G20" s="9">
        <v>1291526</v>
      </c>
      <c r="H20" s="10">
        <v>228803</v>
      </c>
      <c r="I20" s="11">
        <f>H20/G20</f>
        <v>0.17715709943121546</v>
      </c>
      <c r="J20" s="40">
        <f>B20-D20-C20</f>
        <v>967</v>
      </c>
      <c r="K20" s="12">
        <f>J20/G20*10000</f>
        <v>7.4872670004320474</v>
      </c>
      <c r="L20" s="13">
        <f>C20/G20*1000000000</f>
        <v>10065.612306682173</v>
      </c>
      <c r="M20" s="13">
        <f>SQRT(J20*C20)/G20*1000000</f>
        <v>86.81239938105854</v>
      </c>
      <c r="N20" s="8" t="e">
        <f>B20/VLOOKUP(A20,'04.04'!A$2:B$200,2,FALSE)-1</f>
        <v>#N/A</v>
      </c>
      <c r="O20" s="12" t="e">
        <f>(B20-VLOOKUP(A20,'04.04'!A$2:B$200,2,FALSE))/G20*1000000</f>
        <v>#N/A</v>
      </c>
      <c r="P20" s="14" t="e">
        <f>B20-2*VLOOKUP(A20,'04.04'!A$2:B$200,2,FALSE)+VLOOKUP(A20,'03.04'!A$2:B$200,2,FALSE)</f>
        <v>#N/A</v>
      </c>
      <c r="Q20" s="30" t="e">
        <f>P20/B20*1000</f>
        <v>#N/A</v>
      </c>
    </row>
    <row r="21" spans="1:17">
      <c r="A21" s="38" t="s">
        <v>36</v>
      </c>
      <c r="B21" s="38">
        <v>8018</v>
      </c>
      <c r="C21" s="38">
        <v>46</v>
      </c>
      <c r="D21" s="38">
        <v>477</v>
      </c>
      <c r="E21" s="39">
        <v>5.7999999999999996E-3</v>
      </c>
      <c r="F21" s="8">
        <f>IF(C21&gt;0,C21/(C21+D21),0)</f>
        <v>8.7954110898661564E-2</v>
      </c>
      <c r="G21" s="10">
        <v>8723025</v>
      </c>
      <c r="H21" s="10">
        <v>878824</v>
      </c>
      <c r="I21" s="11">
        <f>H21/G21</f>
        <v>0.1007476190885616</v>
      </c>
      <c r="J21" s="40">
        <f>B21-D21-C21</f>
        <v>7495</v>
      </c>
      <c r="K21" s="12">
        <f>J21/G21*10000</f>
        <v>8.5922028195494118</v>
      </c>
      <c r="L21" s="13">
        <f>C21/G21*1000000000</f>
        <v>5273.399995987631</v>
      </c>
      <c r="M21" s="13">
        <f>SQRT(J21*C21)/G21*1000000</f>
        <v>67.312793965290709</v>
      </c>
      <c r="N21" s="8">
        <f>B21/VLOOKUP(A21,'04.04'!A$2:B$200,2,FALSE)-1</f>
        <v>5.6529186981156831E-2</v>
      </c>
      <c r="O21" s="12">
        <f>(B21-VLOOKUP(A21,'04.04'!A$2:B$200,2,FALSE))/G21*1000000</f>
        <v>49.180186919102027</v>
      </c>
      <c r="P21" s="14">
        <f>B21-2*VLOOKUP(A21,'04.04'!A$2:B$200,2,FALSE)+VLOOKUP(A21,'03.04'!A$2:B$200,2,FALSE)</f>
        <v>-130</v>
      </c>
      <c r="Q21" s="30">
        <f>P21/B21*1000</f>
        <v>-16.213519580942879</v>
      </c>
    </row>
    <row r="22" spans="1:17">
      <c r="A22" s="38" t="s">
        <v>129</v>
      </c>
      <c r="B22" s="38">
        <v>1801</v>
      </c>
      <c r="C22" s="38">
        <v>46</v>
      </c>
      <c r="D22" s="38">
        <v>13</v>
      </c>
      <c r="E22" s="39">
        <v>2.5600000000000001E-2</v>
      </c>
      <c r="F22" s="8">
        <f>IF(C22&gt;0,C22/(C22+D22),0)</f>
        <v>0.77966101694915257</v>
      </c>
      <c r="G22" s="10">
        <v>4244979</v>
      </c>
      <c r="H22" s="14">
        <v>304235</v>
      </c>
      <c r="I22" s="11">
        <f>H22/G22</f>
        <v>7.1669376927424144E-2</v>
      </c>
      <c r="J22" s="40">
        <f>B22-D22-C22</f>
        <v>1742</v>
      </c>
      <c r="K22" s="12">
        <f>J22/G22*10000</f>
        <v>4.1036716553839252</v>
      </c>
      <c r="L22" s="13">
        <f>C22/G22*1000000000</f>
        <v>10836.331581381204</v>
      </c>
      <c r="M22" s="13">
        <f>SQRT(J22*C22)/G22*1000000</f>
        <v>66.684890911551847</v>
      </c>
      <c r="N22" s="8">
        <f>B22/VLOOKUP(A22,'04.04'!A$2:B$200,2,FALSE)-1</f>
        <v>7.6509264793783727E-2</v>
      </c>
      <c r="O22" s="12">
        <f>(B22-VLOOKUP(A22,'04.04'!A$2:B$200,2,FALSE))/G22*1000000</f>
        <v>30.15327048732161</v>
      </c>
      <c r="P22" s="14">
        <f>B22-2*VLOOKUP(A22,'04.04'!A$2:B$200,2,FALSE)+VLOOKUP(A22,'03.04'!A$2:B$200,2,FALSE)</f>
        <v>-70</v>
      </c>
      <c r="Q22" s="30">
        <f>P22/B22*1000</f>
        <v>-38.867295946696281</v>
      </c>
    </row>
    <row r="23" spans="1:17">
      <c r="A23" s="38" t="s">
        <v>50</v>
      </c>
      <c r="B23" s="38">
        <v>4475</v>
      </c>
      <c r="C23" s="38">
        <v>62</v>
      </c>
      <c r="D23" s="38">
        <v>78</v>
      </c>
      <c r="E23" s="39">
        <v>1.3899999999999999E-2</v>
      </c>
      <c r="F23" s="8">
        <f>IF(C23&gt;0,C23/(C23+D23),0)</f>
        <v>0.44285714285714284</v>
      </c>
      <c r="G23" s="10">
        <v>10581065</v>
      </c>
      <c r="H23" s="10">
        <v>1729195</v>
      </c>
      <c r="I23" s="11">
        <f>H23/G23</f>
        <v>0.16342353061813722</v>
      </c>
      <c r="J23" s="40">
        <f>B23-D23-C23</f>
        <v>4335</v>
      </c>
      <c r="K23" s="12">
        <f>J23/G23*10000</f>
        <v>4.0969410924136653</v>
      </c>
      <c r="L23" s="13">
        <f>C23/G23*1000000000</f>
        <v>5859.5235923794062</v>
      </c>
      <c r="M23" s="13">
        <f>SQRT(J23*C23)/G23*1000000</f>
        <v>48.996043705167189</v>
      </c>
      <c r="N23" s="8">
        <f>B23/VLOOKUP(A23,'04.04'!A$2:B$200,2,FALSE)-1</f>
        <v>6.7000476871721615E-2</v>
      </c>
      <c r="O23" s="12">
        <f>(B23-VLOOKUP(A23,'04.04'!A$2:B$200,2,FALSE))/G23*1000000</f>
        <v>26.556873055784081</v>
      </c>
      <c r="P23" s="14">
        <f>B23-2*VLOOKUP(A23,'04.04'!A$2:B$200,2,FALSE)+VLOOKUP(A23,'03.04'!A$2:B$200,2,FALSE)</f>
        <v>-44</v>
      </c>
      <c r="Q23" s="30">
        <f>P23/B23*1000</f>
        <v>-9.8324022346368718</v>
      </c>
    </row>
    <row r="24" spans="1:17">
      <c r="A24" s="38" t="s">
        <v>26</v>
      </c>
      <c r="B24" s="38">
        <v>14018</v>
      </c>
      <c r="C24" s="38">
        <v>233</v>
      </c>
      <c r="D24" s="38">
        <v>2603</v>
      </c>
      <c r="E24" s="39">
        <v>1.67E-2</v>
      </c>
      <c r="F24" s="8">
        <f>IF(C24&gt;0,C24/(C24+D24),0)</f>
        <v>8.2157968970380815E-2</v>
      </c>
      <c r="G24" s="10">
        <v>37744652</v>
      </c>
      <c r="H24" s="10">
        <v>5971445</v>
      </c>
      <c r="I24" s="11">
        <f>H24/G24</f>
        <v>0.15820638643058624</v>
      </c>
      <c r="J24" s="40">
        <f>B24-D24-C24</f>
        <v>11182</v>
      </c>
      <c r="K24" s="12">
        <f>J24/G24*10000</f>
        <v>2.9625389048493549</v>
      </c>
      <c r="L24" s="13">
        <f>C24/G24*1000000000</f>
        <v>6173.0599609184364</v>
      </c>
      <c r="M24" s="13">
        <f>SQRT(J24*C24)/G24*1000000</f>
        <v>42.764389737477494</v>
      </c>
      <c r="N24" s="8">
        <f>B24/VLOOKUP(A24,'04.04'!A$2:B$200,2,FALSE)-1</f>
        <v>0.11706112040800054</v>
      </c>
      <c r="O24" s="12">
        <f>(B24-VLOOKUP(A24,'04.04'!A$2:B$200,2,FALSE))/G24*1000000</f>
        <v>38.919420955318387</v>
      </c>
      <c r="P24" s="14">
        <f>B24-2*VLOOKUP(A24,'04.04'!A$2:B$200,2,FALSE)+VLOOKUP(A24,'03.04'!A$2:B$200,2,FALSE)</f>
        <v>203</v>
      </c>
      <c r="Q24" s="30">
        <f>P24/B24*1000</f>
        <v>14.481381081466685</v>
      </c>
    </row>
    <row r="25" spans="1:17">
      <c r="A25" s="38" t="s">
        <v>53</v>
      </c>
      <c r="B25" s="38">
        <v>3465</v>
      </c>
      <c r="C25" s="38">
        <v>172</v>
      </c>
      <c r="D25" s="38">
        <v>100</v>
      </c>
      <c r="E25" s="39">
        <v>4.9700000000000001E-2</v>
      </c>
      <c r="F25" s="8">
        <f>IF(C25&gt;0,C25/(C25+D25),0)</f>
        <v>0.63235294117647056</v>
      </c>
      <c r="G25" s="9">
        <v>17372892</v>
      </c>
      <c r="H25" s="10">
        <v>1112493</v>
      </c>
      <c r="I25" s="11">
        <f>H25/G25</f>
        <v>6.4036143205172744E-2</v>
      </c>
      <c r="J25" s="40">
        <f>B25-D25-C25</f>
        <v>3193</v>
      </c>
      <c r="K25" s="12">
        <f>J25/G25*10000</f>
        <v>1.8379208251568016</v>
      </c>
      <c r="L25" s="13">
        <f>C25/G25*1000000000</f>
        <v>9900.4817390219214</v>
      </c>
      <c r="M25" s="13">
        <f>SQRT(J25*C25)/G25*1000000</f>
        <v>42.657123165109269</v>
      </c>
      <c r="N25" s="8">
        <f>B25/VLOOKUP(A25,'04.04'!A$2:B$200,2,FALSE)-1</f>
        <v>2.8800475059382435E-2</v>
      </c>
      <c r="O25" s="12">
        <f>(B25-VLOOKUP(A25,'04.04'!A$2:B$200,2,FALSE))/G25*1000000</f>
        <v>5.5834112132856175</v>
      </c>
      <c r="P25" s="14">
        <f>B25-2*VLOOKUP(A25,'04.04'!A$2:B$200,2,FALSE)+VLOOKUP(A25,'03.04'!A$2:B$200,2,FALSE)</f>
        <v>-108</v>
      </c>
      <c r="Q25" s="30">
        <f>P25/B25*1000</f>
        <v>-31.168831168831169</v>
      </c>
    </row>
    <row r="26" spans="1:17">
      <c r="A26" s="38" t="s">
        <v>38</v>
      </c>
      <c r="B26" s="38">
        <v>23934</v>
      </c>
      <c r="C26" s="38">
        <v>501</v>
      </c>
      <c r="D26" s="38">
        <v>786</v>
      </c>
      <c r="E26" s="39">
        <v>2.1000000000000001E-2</v>
      </c>
      <c r="F26" s="8">
        <f>IF(C26&gt;0,C26/(C26+D26),0)</f>
        <v>0.38927738927738925</v>
      </c>
      <c r="G26" s="10">
        <v>85230581</v>
      </c>
      <c r="H26" s="10">
        <v>5330596</v>
      </c>
      <c r="I26" s="11">
        <f>H26/G26</f>
        <v>6.2543231988527681E-2</v>
      </c>
      <c r="J26" s="40">
        <f>B26-D26-C26</f>
        <v>22647</v>
      </c>
      <c r="K26" s="12">
        <f>J26/G26*10000</f>
        <v>2.6571448574309264</v>
      </c>
      <c r="L26" s="13">
        <f>C26/G26*1000000000</f>
        <v>5878.1718266123289</v>
      </c>
      <c r="M26" s="13">
        <f>SQRT(J26*C26)/G26*1000000</f>
        <v>39.521075441058414</v>
      </c>
      <c r="N26" s="8">
        <f>B26/VLOOKUP(A26,'04.04'!A$2:B$200,2,FALSE)-1</f>
        <v>0.14401797237225744</v>
      </c>
      <c r="O26" s="12">
        <f>(B26-VLOOKUP(A26,'04.04'!A$2:B$200,2,FALSE))/G26*1000000</f>
        <v>35.351161104955978</v>
      </c>
      <c r="P26" s="14">
        <f>B26-2*VLOOKUP(A26,'04.04'!A$2:B$200,2,FALSE)+VLOOKUP(A26,'03.04'!A$2:B$200,2,FALSE)</f>
        <v>849</v>
      </c>
      <c r="Q26" s="30">
        <f>P26/B26*1000</f>
        <v>35.472549511155677</v>
      </c>
    </row>
    <row r="27" spans="1:17">
      <c r="A27" s="38" t="s">
        <v>63</v>
      </c>
      <c r="B27" s="38">
        <v>3613</v>
      </c>
      <c r="C27" s="38">
        <v>146</v>
      </c>
      <c r="D27" s="38">
        <v>329</v>
      </c>
      <c r="E27" s="39">
        <v>4.0500000000000001E-2</v>
      </c>
      <c r="F27" s="8">
        <f>IF(C27&gt;0,C27/(C27+D27),0)</f>
        <v>0.30736842105263157</v>
      </c>
      <c r="G27" s="10">
        <v>18784271</v>
      </c>
      <c r="H27" s="10">
        <v>2789374</v>
      </c>
      <c r="I27" s="11">
        <f>H27/G27</f>
        <v>0.14849519579439627</v>
      </c>
      <c r="J27" s="40">
        <f>B27-D27-C27</f>
        <v>3138</v>
      </c>
      <c r="K27" s="12">
        <f>J27/G27*10000</f>
        <v>1.6705465972035858</v>
      </c>
      <c r="L27" s="13">
        <f>C27/G27*1000000000</f>
        <v>7772.4602674226753</v>
      </c>
      <c r="M27" s="13">
        <f>SQRT(J27*C27)/G27*1000000</f>
        <v>36.033674599800428</v>
      </c>
      <c r="N27" s="8">
        <f>B27/VLOOKUP(A27,'04.04'!A$2:B$200,2,FALSE)-1</f>
        <v>0.13509267986176554</v>
      </c>
      <c r="O27" s="12">
        <f>(B27-VLOOKUP(A27,'04.04'!A$2:B$200,2,FALSE))/G27*1000000</f>
        <v>22.891492568436647</v>
      </c>
      <c r="P27" s="14">
        <f>B27-2*VLOOKUP(A27,'04.04'!A$2:B$200,2,FALSE)+VLOOKUP(A27,'03.04'!A$2:B$200,2,FALSE)</f>
        <v>-15</v>
      </c>
      <c r="Q27" s="30">
        <f>P27/B27*1000</f>
        <v>-4.1516745087185161</v>
      </c>
    </row>
    <row r="28" spans="1:17">
      <c r="A28" s="38" t="s">
        <v>67</v>
      </c>
      <c r="B28" s="38">
        <v>1927</v>
      </c>
      <c r="C28" s="38">
        <v>25</v>
      </c>
      <c r="D28" s="38">
        <v>300</v>
      </c>
      <c r="E28" s="39">
        <v>1.2999999999999999E-2</v>
      </c>
      <c r="F28" s="8">
        <f>IF(C28&gt;0,C28/(C28+D28),0)</f>
        <v>7.6923076923076927E-2</v>
      </c>
      <c r="G28" s="10">
        <v>5636544</v>
      </c>
      <c r="H28" s="10">
        <v>1003032</v>
      </c>
      <c r="I28" s="11">
        <f>H28/G28</f>
        <v>0.17795159587151277</v>
      </c>
      <c r="J28" s="40">
        <f>B28-D28-C28</f>
        <v>1602</v>
      </c>
      <c r="K28" s="12">
        <f>J28/G28*10000</f>
        <v>2.8421671151684436</v>
      </c>
      <c r="L28" s="13">
        <f>C28/G28*1000000000</f>
        <v>4435.3419400256616</v>
      </c>
      <c r="M28" s="13">
        <f>SQRT(J28*C28)/G28*1000000</f>
        <v>35.504905304011643</v>
      </c>
      <c r="N28" s="8">
        <f>B28/VLOOKUP(A28,'04.04'!A$2:B$200,2,FALSE)-1</f>
        <v>2.3910733262486605E-2</v>
      </c>
      <c r="O28" s="12">
        <f>(B28-VLOOKUP(A28,'04.04'!A$2:B$200,2,FALSE))/G28*1000000</f>
        <v>7.9836154920461899</v>
      </c>
      <c r="P28" s="14">
        <f>B28-2*VLOOKUP(A28,'04.04'!A$2:B$200,2,FALSE)+VLOOKUP(A28,'03.04'!A$2:B$200,2,FALSE)</f>
        <v>-222</v>
      </c>
      <c r="Q28" s="30">
        <f>P28/B28*1000</f>
        <v>-115.20498183705242</v>
      </c>
    </row>
    <row r="29" spans="1:17" ht="25.5">
      <c r="A29" s="38" t="s">
        <v>132</v>
      </c>
      <c r="B29" s="38">
        <v>1578</v>
      </c>
      <c r="C29" s="38">
        <v>77</v>
      </c>
      <c r="D29" s="38">
        <v>17</v>
      </c>
      <c r="E29" s="39">
        <v>4.8800000000000003E-2</v>
      </c>
      <c r="F29" s="8">
        <f>IF(C29&gt;0,C29/(C29+D29),0)</f>
        <v>0.81914893617021278</v>
      </c>
      <c r="G29" s="10">
        <v>11163554</v>
      </c>
      <c r="H29" s="10">
        <v>726176</v>
      </c>
      <c r="I29" s="11">
        <f>H29/G29</f>
        <v>6.5048818682652498E-2</v>
      </c>
      <c r="J29" s="40">
        <f>B29-D29-C29</f>
        <v>1484</v>
      </c>
      <c r="K29" s="12">
        <f>J29/G29*10000</f>
        <v>1.3293257684783897</v>
      </c>
      <c r="L29" s="13">
        <f>C29/G29*1000000000</f>
        <v>6897.4450251237195</v>
      </c>
      <c r="M29" s="13">
        <f>SQRT(J29*C29)/G29*1000000</f>
        <v>30.280276432952249</v>
      </c>
      <c r="N29" s="8">
        <f>B29/VLOOKUP(A29,'04.04'!A$2:B$200,2,FALSE)-1</f>
        <v>6.0483870967741993E-2</v>
      </c>
      <c r="O29" s="12">
        <f>(B29-VLOOKUP(A29,'04.04'!A$2:B$200,2,FALSE))/G29*1000000</f>
        <v>8.0619487306640885</v>
      </c>
      <c r="P29" s="14">
        <f>B29-2*VLOOKUP(A29,'04.04'!A$2:B$200,2,FALSE)+VLOOKUP(A29,'03.04'!A$2:B$200,2,FALSE)</f>
        <v>-18</v>
      </c>
      <c r="Q29" s="30">
        <f>P29/B29*1000</f>
        <v>-11.406844106463879</v>
      </c>
    </row>
    <row r="30" spans="1:17">
      <c r="A30" s="38" t="s">
        <v>69</v>
      </c>
      <c r="B30" s="38">
        <v>1673</v>
      </c>
      <c r="C30" s="38">
        <v>68</v>
      </c>
      <c r="D30" s="38">
        <v>78</v>
      </c>
      <c r="E30" s="39">
        <v>4.07E-2</v>
      </c>
      <c r="F30" s="8">
        <f>IF(C30&gt;0,C30/(C30+D30),0)</f>
        <v>0.46575342465753422</v>
      </c>
      <c r="G30" s="10">
        <v>10748112</v>
      </c>
      <c r="H30" s="10">
        <v>2108406</v>
      </c>
      <c r="I30" s="11">
        <f>H30/G30</f>
        <v>0.19616524278868699</v>
      </c>
      <c r="J30" s="40">
        <f>B30-D30-C30</f>
        <v>1527</v>
      </c>
      <c r="K30" s="12">
        <f>J30/G30*10000</f>
        <v>1.4207146334165479</v>
      </c>
      <c r="L30" s="13">
        <f>C30/G30*1000000000</f>
        <v>6326.6925391175673</v>
      </c>
      <c r="M30" s="13">
        <f>SQRT(J30*C30)/G30*1000000</f>
        <v>29.980701578601568</v>
      </c>
      <c r="N30" s="8">
        <f>B30/VLOOKUP(A30,'04.04'!A$2:B$200,2,FALSE)-1</f>
        <v>3.7197768133911957E-2</v>
      </c>
      <c r="O30" s="12">
        <f>(B30-VLOOKUP(A30,'04.04'!A$2:B$200,2,FALSE))/G30*1000000</f>
        <v>5.5823757698096186</v>
      </c>
      <c r="P30" s="14">
        <f>B30-2*VLOOKUP(A30,'04.04'!A$2:B$200,2,FALSE)+VLOOKUP(A30,'03.04'!A$2:B$200,2,FALSE)</f>
        <v>-9</v>
      </c>
      <c r="Q30" s="30">
        <f>P30/B30*1000</f>
        <v>-5.3795576808129111</v>
      </c>
    </row>
    <row r="31" spans="1:17">
      <c r="A31" s="38" t="s">
        <v>135</v>
      </c>
      <c r="B31" s="38">
        <v>1624</v>
      </c>
      <c r="C31" s="38">
        <v>44</v>
      </c>
      <c r="D31" s="38">
        <v>54</v>
      </c>
      <c r="E31" s="39">
        <v>2.7099999999999999E-2</v>
      </c>
      <c r="F31" s="8">
        <f>IF(C31&gt;0,C31/(C31+D31),0)</f>
        <v>0.44897959183673469</v>
      </c>
      <c r="G31" s="10">
        <v>8657779</v>
      </c>
      <c r="H31" s="10">
        <v>1429608</v>
      </c>
      <c r="I31" s="11">
        <f>H31/G31</f>
        <v>0.16512410399942062</v>
      </c>
      <c r="J31" s="40">
        <f>B31-D31-C31</f>
        <v>1526</v>
      </c>
      <c r="K31" s="12">
        <f>J31/G31*10000</f>
        <v>1.7625767532296677</v>
      </c>
      <c r="L31" s="13">
        <f>C31/G31*1000000000</f>
        <v>5082.1348061668014</v>
      </c>
      <c r="M31" s="13">
        <f>SQRT(J31*C31)/G31*1000000</f>
        <v>29.929337891321563</v>
      </c>
      <c r="N31" s="8">
        <f>B31/VLOOKUP(A31,'04.04'!A$2:B$200,2,FALSE)-1</f>
        <v>0.10027100271002709</v>
      </c>
      <c r="O31" s="12">
        <f>(B31-VLOOKUP(A31,'04.04'!A$2:B$200,2,FALSE))/G31*1000000</f>
        <v>17.094453438924692</v>
      </c>
      <c r="P31" s="14">
        <f>B31-2*VLOOKUP(A31,'04.04'!A$2:B$200,2,FALSE)+VLOOKUP(A31,'03.04'!A$2:B$200,2,FALSE)</f>
        <v>-157</v>
      </c>
      <c r="Q31" s="30">
        <f>P31/B31*1000</f>
        <v>-96.674876847290648</v>
      </c>
    </row>
    <row r="32" spans="1:17">
      <c r="A32" s="38" t="s">
        <v>138</v>
      </c>
      <c r="B32" s="38">
        <v>1126</v>
      </c>
      <c r="C32" s="38">
        <v>12</v>
      </c>
      <c r="D32" s="38">
        <v>119</v>
      </c>
      <c r="E32" s="39">
        <v>1.0699999999999999E-2</v>
      </c>
      <c r="F32" s="8">
        <f>IF(C32&gt;0,C32/(C32+D32),0)</f>
        <v>9.1603053435114504E-2</v>
      </c>
      <c r="G32" s="28">
        <v>4168978</v>
      </c>
      <c r="H32" s="28">
        <v>703199</v>
      </c>
      <c r="I32" s="11">
        <f>H32/G32</f>
        <v>0.16867419305163039</v>
      </c>
      <c r="J32" s="40">
        <f>B32-D32-C32</f>
        <v>995</v>
      </c>
      <c r="K32" s="12">
        <f>J32/G32*10000</f>
        <v>2.3866760630543027</v>
      </c>
      <c r="L32" s="13">
        <f>C32/G32*1000000000</f>
        <v>2878.4032921257917</v>
      </c>
      <c r="M32" s="13">
        <f>SQRT(J32*C32)/G32*1000000</f>
        <v>26.210334292285033</v>
      </c>
      <c r="N32" s="8">
        <f>B32/VLOOKUP(A32,'04.04'!A$2:B$200,2,FALSE)-1</f>
        <v>4.3558850787766445E-2</v>
      </c>
      <c r="O32" s="12">
        <f>(B32-VLOOKUP(A32,'04.04'!A$2:B$200,2,FALSE))/G32*1000000</f>
        <v>11.273746227492685</v>
      </c>
      <c r="P32" s="14">
        <f>B32-2*VLOOKUP(A32,'04.04'!A$2:B$200,2,FALSE)+VLOOKUP(A32,'03.04'!A$2:B$200,2,FALSE)</f>
        <v>-21</v>
      </c>
      <c r="Q32" s="30">
        <f>P32/B32*1000</f>
        <v>-18.650088809946713</v>
      </c>
    </row>
    <row r="33" spans="1:17">
      <c r="A33" s="38" t="s">
        <v>140</v>
      </c>
      <c r="B33" s="38">
        <v>1325</v>
      </c>
      <c r="C33" s="38">
        <v>3</v>
      </c>
      <c r="D33" s="38">
        <v>109</v>
      </c>
      <c r="E33" s="39">
        <v>2.3E-3</v>
      </c>
      <c r="F33" s="8">
        <f>IF(C33&gt;0,C33/(C33+D33),0)</f>
        <v>2.6785714285714284E-2</v>
      </c>
      <c r="G33" s="10">
        <v>2805935</v>
      </c>
      <c r="H33" s="10">
        <v>41666</v>
      </c>
      <c r="I33" s="11">
        <f>H33/G33</f>
        <v>1.4849239201905961E-2</v>
      </c>
      <c r="J33" s="40">
        <f>B33-D33-C33</f>
        <v>1213</v>
      </c>
      <c r="K33" s="12">
        <f>J33/G33*10000</f>
        <v>4.3229796841338093</v>
      </c>
      <c r="L33" s="13">
        <f>C33/G33*1000000000</f>
        <v>1069.1623291344952</v>
      </c>
      <c r="M33" s="13">
        <f>SQRT(J33*C33)/G33*1000000</f>
        <v>21.498760494246195</v>
      </c>
      <c r="N33" s="8">
        <f>B33/VLOOKUP(A33,'04.04'!A$2:B$200,2,FALSE)-1</f>
        <v>0.23255813953488369</v>
      </c>
      <c r="O33" s="12">
        <f>(B33-VLOOKUP(A33,'04.04'!A$2:B$200,2,FALSE))/G33*1000000</f>
        <v>89.09686076120795</v>
      </c>
      <c r="P33" s="14" t="e">
        <f>B33-2*VLOOKUP(A33,'04.04'!A$2:B$200,2,FALSE)+VLOOKUP(A33,'03.04'!A$2:B$200,2,FALSE)</f>
        <v>#N/A</v>
      </c>
      <c r="Q33" s="30" t="e">
        <f>P33/B33*1000</f>
        <v>#N/A</v>
      </c>
    </row>
    <row r="34" spans="1:17">
      <c r="A34" s="38" t="s">
        <v>55</v>
      </c>
      <c r="B34" s="38">
        <v>4161</v>
      </c>
      <c r="C34" s="38">
        <v>27</v>
      </c>
      <c r="D34" s="38">
        <v>528</v>
      </c>
      <c r="E34" s="39">
        <v>6.4999999999999997E-3</v>
      </c>
      <c r="F34" s="8">
        <f>IF(C34&gt;0,C34/(C34+D34),0)</f>
        <v>4.8648648648648651E-2</v>
      </c>
      <c r="G34" s="9">
        <v>18875673</v>
      </c>
      <c r="H34" s="10">
        <v>1811116</v>
      </c>
      <c r="I34" s="11">
        <f>H34/G34</f>
        <v>9.5949744414411078E-2</v>
      </c>
      <c r="J34" s="40">
        <f>B34-D34-C34</f>
        <v>3606</v>
      </c>
      <c r="K34" s="12">
        <f>J34/G34*10000</f>
        <v>1.9103954598069164</v>
      </c>
      <c r="L34" s="13">
        <f>C34/G34*1000000000</f>
        <v>1430.4125738986895</v>
      </c>
      <c r="M34" s="13">
        <f>SQRT(J34*C34)/G34*1000000</f>
        <v>16.530740112973714</v>
      </c>
      <c r="N34" s="8">
        <f>B34/VLOOKUP(A34,'04.04'!A$2:B$200,2,FALSE)-1</f>
        <v>0.1134599946481134</v>
      </c>
      <c r="O34" s="12">
        <f>(B34-VLOOKUP(A34,'04.04'!A$2:B$200,2,FALSE))/G34*1000000</f>
        <v>22.462775234557199</v>
      </c>
      <c r="P34" s="14">
        <f>B34-2*VLOOKUP(A34,'04.04'!A$2:B$200,2,FALSE)+VLOOKUP(A34,'03.04'!A$2:B$200,2,FALSE)</f>
        <v>91</v>
      </c>
      <c r="Q34" s="30">
        <f>P34/B34*1000</f>
        <v>21.869742850276374</v>
      </c>
    </row>
    <row r="35" spans="1:17">
      <c r="A35" s="38" t="s">
        <v>40</v>
      </c>
      <c r="B35" s="38">
        <v>5687</v>
      </c>
      <c r="C35" s="38">
        <v>34</v>
      </c>
      <c r="D35" s="38">
        <v>585</v>
      </c>
      <c r="E35" s="39">
        <v>6.0000000000000001E-3</v>
      </c>
      <c r="F35" s="8">
        <f>IF(C35&gt;0,C35/(C35+D35),0)</f>
        <v>5.492730210016155E-2</v>
      </c>
      <c r="G35" s="9">
        <v>25812476</v>
      </c>
      <c r="H35" s="10">
        <v>3607226</v>
      </c>
      <c r="I35" s="11">
        <f>H35/G35</f>
        <v>0.13974738417190199</v>
      </c>
      <c r="J35" s="40">
        <f>B35-D35-C35</f>
        <v>5068</v>
      </c>
      <c r="K35" s="12">
        <f>J35/G35*10000</f>
        <v>1.963391656034857</v>
      </c>
      <c r="L35" s="13">
        <f>C35/G35*1000000000</f>
        <v>1317.1925079949713</v>
      </c>
      <c r="M35" s="13">
        <f>SQRT(J35*C35)/G35*1000000</f>
        <v>16.081557075075015</v>
      </c>
      <c r="N35" s="8">
        <f>B35/VLOOKUP(A35,'04.04'!A$2:B$200,2,FALSE)-1</f>
        <v>2.4684684684684655E-2</v>
      </c>
      <c r="O35" s="12">
        <f>(B35-VLOOKUP(A35,'04.04'!A$2:B$200,2,FALSE))/G35*1000000</f>
        <v>5.3075109880973832</v>
      </c>
      <c r="P35" s="14">
        <f>B35-2*VLOOKUP(A35,'04.04'!A$2:B$200,2,FALSE)+VLOOKUP(A35,'03.04'!A$2:B$200,2,FALSE)</f>
        <v>-63</v>
      </c>
      <c r="Q35" s="30">
        <f>P35/B35*1000</f>
        <v>-11.077896957974326</v>
      </c>
    </row>
    <row r="36" spans="1:17">
      <c r="A36" s="38" t="s">
        <v>18</v>
      </c>
      <c r="B36" s="38">
        <v>10237</v>
      </c>
      <c r="C36" s="38">
        <v>183</v>
      </c>
      <c r="D36" s="38">
        <v>6463</v>
      </c>
      <c r="E36" s="39">
        <v>1.7899999999999999E-2</v>
      </c>
      <c r="F36" s="8">
        <f>IF(C36&gt;0,C36/(C36+D36),0)</f>
        <v>2.7535359614805899E-2</v>
      </c>
      <c r="G36" s="10">
        <v>51468581</v>
      </c>
      <c r="H36" s="10">
        <v>5875156</v>
      </c>
      <c r="I36" s="11">
        <f>H36/G36</f>
        <v>0.11415033960232943</v>
      </c>
      <c r="J36" s="40">
        <f>B36-D36-C36</f>
        <v>3591</v>
      </c>
      <c r="K36" s="12">
        <f>J36/G36*10000</f>
        <v>0.69770720898639116</v>
      </c>
      <c r="L36" s="13">
        <f>C36/G36*1000000000</f>
        <v>3555.5672304235472</v>
      </c>
      <c r="M36" s="13">
        <f>SQRT(J36*C36)/G36*1000000</f>
        <v>15.750380594456395</v>
      </c>
      <c r="N36" s="8">
        <f>B36/VLOOKUP(A36,'04.04'!A$2:B$200,2,FALSE)-1</f>
        <v>7.975580937376936E-3</v>
      </c>
      <c r="O36" s="12">
        <f>(B36-VLOOKUP(A36,'04.04'!A$2:B$200,2,FALSE))/G36*1000000</f>
        <v>1.5737756593677994</v>
      </c>
      <c r="P36" s="14">
        <f>B36-2*VLOOKUP(A36,'04.04'!A$2:B$200,2,FALSE)+VLOOKUP(A36,'03.04'!A$2:B$200,2,FALSE)</f>
        <v>-13</v>
      </c>
      <c r="Q36" s="30">
        <f>P36/B36*1000</f>
        <v>-1.2699032919800723</v>
      </c>
    </row>
    <row r="37" spans="1:17">
      <c r="A37" s="38" t="s">
        <v>59</v>
      </c>
      <c r="B37" s="38">
        <v>3834</v>
      </c>
      <c r="C37" s="38">
        <v>84</v>
      </c>
      <c r="D37" s="38">
        <v>134</v>
      </c>
      <c r="E37" s="39">
        <v>2.1999999999999999E-2</v>
      </c>
      <c r="F37" s="8">
        <f>IF(C37&gt;0,C37/(C37+D37),0)</f>
        <v>0.38532110091743121</v>
      </c>
      <c r="G37" s="10">
        <v>38654304</v>
      </c>
      <c r="H37" s="10">
        <v>5278397</v>
      </c>
      <c r="I37" s="11">
        <f>H37/G37</f>
        <v>0.13655392682791545</v>
      </c>
      <c r="J37" s="40">
        <f>B37-D37-C37</f>
        <v>3616</v>
      </c>
      <c r="K37" s="12">
        <f>J37/G37*10000</f>
        <v>0.9354715066141146</v>
      </c>
      <c r="L37" s="13">
        <f>C37/G37*1000000000</f>
        <v>2173.1085883734963</v>
      </c>
      <c r="M37" s="13">
        <f>SQRT(J37*C37)/G37*1000000</f>
        <v>14.257914171441159</v>
      </c>
      <c r="N37" s="8">
        <f>B37/VLOOKUP(A37,'04.04'!A$2:B$200,2,FALSE)-1</f>
        <v>9.4490436768484232E-2</v>
      </c>
      <c r="O37" s="12">
        <f>(B37-VLOOKUP(A37,'04.04'!A$2:B$200,2,FALSE))/G37*1000000</f>
        <v>8.5630826518050878</v>
      </c>
      <c r="P37" s="14">
        <f>B37-2*VLOOKUP(A37,'04.04'!A$2:B$200,2,FALSE)+VLOOKUP(A37,'03.04'!A$2:B$200,2,FALSE)</f>
        <v>-23</v>
      </c>
      <c r="Q37" s="30">
        <f>P37/B37*1000</f>
        <v>-5.9989567031820554</v>
      </c>
    </row>
    <row r="38" spans="1:17">
      <c r="A38" s="38" t="s">
        <v>136</v>
      </c>
      <c r="B38" s="38">
        <v>1189</v>
      </c>
      <c r="C38" s="38">
        <v>6</v>
      </c>
      <c r="D38" s="38">
        <v>297</v>
      </c>
      <c r="E38" s="39">
        <v>5.1000000000000004E-3</v>
      </c>
      <c r="F38" s="8">
        <f>IF(C38&gt;0,C38/(C38+D38),0)</f>
        <v>1.9801980198019802E-2</v>
      </c>
      <c r="G38" s="10">
        <v>6153312</v>
      </c>
      <c r="H38" s="10">
        <v>565933</v>
      </c>
      <c r="I38" s="11">
        <f>H38/G38</f>
        <v>9.1972095677904847E-2</v>
      </c>
      <c r="J38" s="40">
        <f>B38-D38-C38</f>
        <v>886</v>
      </c>
      <c r="K38" s="12">
        <f>J38/G38*10000</f>
        <v>1.4398749811483638</v>
      </c>
      <c r="L38" s="13">
        <f>C38/G38*1000000000</f>
        <v>975.08463734652162</v>
      </c>
      <c r="M38" s="13">
        <f>SQRT(J38*C38)/G38*1000000</f>
        <v>11.849050484394866</v>
      </c>
      <c r="N38" s="8">
        <f>B38/VLOOKUP(A38,'04.04'!A$2:B$200,2,FALSE)-1</f>
        <v>6.7324955116696561E-2</v>
      </c>
      <c r="O38" s="12">
        <f>(B38-VLOOKUP(A38,'04.04'!A$2:B$200,2,FALSE))/G38*1000000</f>
        <v>12.188557966831521</v>
      </c>
      <c r="P38" s="14">
        <f>B38-2*VLOOKUP(A38,'04.04'!A$2:B$200,2,FALSE)+VLOOKUP(A38,'03.04'!A$2:B$200,2,FALSE)</f>
        <v>10</v>
      </c>
      <c r="Q38" s="30">
        <f>P38/B38*1000</f>
        <v>8.4104289318755256</v>
      </c>
    </row>
    <row r="39" spans="1:17">
      <c r="A39" s="38" t="s">
        <v>137</v>
      </c>
      <c r="B39" s="38">
        <v>1505</v>
      </c>
      <c r="C39" s="38">
        <v>10</v>
      </c>
      <c r="D39" s="38">
        <v>125</v>
      </c>
      <c r="E39" s="39">
        <v>6.7000000000000002E-3</v>
      </c>
      <c r="F39" s="8">
        <f>IF(C39&gt;0,C39/(C39+D39),0)</f>
        <v>7.407407407407407E-2</v>
      </c>
      <c r="G39" s="28">
        <v>10066793</v>
      </c>
      <c r="H39" s="29">
        <v>92368</v>
      </c>
      <c r="I39" s="11">
        <f>H39/G39</f>
        <v>9.1755139894105307E-3</v>
      </c>
      <c r="J39" s="40">
        <f>B39-D39-C39</f>
        <v>1370</v>
      </c>
      <c r="K39" s="12">
        <f>J39/G39*10000</f>
        <v>1.3609100733470927</v>
      </c>
      <c r="L39" s="13">
        <f>C39/G39*1000000000</f>
        <v>993.36501704167358</v>
      </c>
      <c r="M39" s="13">
        <f>SQRT(J39*C39)/G39*1000000</f>
        <v>11.627039426279675</v>
      </c>
      <c r="N39" s="8">
        <f>B39/VLOOKUP(A39,'04.04'!A$2:B$200,2,FALSE)-1</f>
        <v>0.19066455696202533</v>
      </c>
      <c r="O39" s="12">
        <f>(B39-VLOOKUP(A39,'04.04'!A$2:B$200,2,FALSE))/G39*1000000</f>
        <v>23.940096910704334</v>
      </c>
      <c r="P39" s="14">
        <f>B39-2*VLOOKUP(A39,'04.04'!A$2:B$200,2,FALSE)+VLOOKUP(A39,'03.04'!A$2:B$200,2,FALSE)</f>
        <v>1</v>
      </c>
      <c r="Q39" s="30">
        <f>P39/B39*1000</f>
        <v>0.66445182724252494</v>
      </c>
    </row>
    <row r="40" spans="1:17">
      <c r="A40" s="38" t="s">
        <v>44</v>
      </c>
      <c r="B40" s="38">
        <v>3483</v>
      </c>
      <c r="C40" s="38">
        <v>57</v>
      </c>
      <c r="D40" s="38">
        <v>915</v>
      </c>
      <c r="E40" s="39">
        <v>1.6400000000000001E-2</v>
      </c>
      <c r="F40" s="8">
        <f>IF(C40&gt;0,C40/(C40+D40),0)</f>
        <v>5.8641975308641972E-2</v>
      </c>
      <c r="G40" s="10">
        <v>32581623</v>
      </c>
      <c r="H40" s="10">
        <v>1614554</v>
      </c>
      <c r="I40" s="11">
        <f>H40/G40</f>
        <v>4.9554130560039933E-2</v>
      </c>
      <c r="J40" s="40">
        <f>B40-D40-C40</f>
        <v>2511</v>
      </c>
      <c r="K40" s="12">
        <f>J40/G40*10000</f>
        <v>0.7706798399821887</v>
      </c>
      <c r="L40" s="13">
        <f>C40/G40*1000000000</f>
        <v>1749.4524444040128</v>
      </c>
      <c r="M40" s="13">
        <f>SQRT(J40*C40)/G40*1000000</f>
        <v>11.611493142183452</v>
      </c>
      <c r="N40" s="8">
        <f>B40/VLOOKUP(A40,'04.04'!A$2:B$200,2,FALSE)-1</f>
        <v>4.5004500450045004E-2</v>
      </c>
      <c r="O40" s="12">
        <f>(B40-VLOOKUP(A40,'04.04'!A$2:B$200,2,FALSE))/G40*1000000</f>
        <v>4.6038222221158227</v>
      </c>
      <c r="P40" s="14">
        <f>B40-2*VLOOKUP(A40,'04.04'!A$2:B$200,2,FALSE)+VLOOKUP(A40,'03.04'!A$2:B$200,2,FALSE)</f>
        <v>-67</v>
      </c>
      <c r="Q40" s="30">
        <f>P40/B40*1000</f>
        <v>-19.236290554120011</v>
      </c>
    </row>
    <row r="41" spans="1:17">
      <c r="A41" s="38" t="s">
        <v>32</v>
      </c>
      <c r="B41" s="38">
        <v>10360</v>
      </c>
      <c r="C41" s="38">
        <v>445</v>
      </c>
      <c r="D41" s="38">
        <v>296</v>
      </c>
      <c r="E41" s="39">
        <v>4.2999999999999997E-2</v>
      </c>
      <c r="F41" s="8">
        <f>IF(C41&gt;0,C41/(C41+D41),0)</f>
        <v>0.60053981106612686</v>
      </c>
      <c r="G41" s="9">
        <v>217014289</v>
      </c>
      <c r="H41" s="10">
        <v>14580478</v>
      </c>
      <c r="I41" s="11">
        <f>H41/G41</f>
        <v>6.7186718751040403E-2</v>
      </c>
      <c r="J41" s="40">
        <f>B41-D41-C41</f>
        <v>9619</v>
      </c>
      <c r="K41" s="12">
        <f>J41/G41*10000</f>
        <v>0.44324270278810995</v>
      </c>
      <c r="L41" s="13">
        <f>C41/G41*1000000000</f>
        <v>2050.5562193648916</v>
      </c>
      <c r="M41" s="13">
        <f>SQRT(J41*C41)/G41*1000000</f>
        <v>9.5335936607884815</v>
      </c>
      <c r="N41" s="8">
        <f>B41/VLOOKUP(A41,'04.04'!A$2:B$200,2,FALSE)-1</f>
        <v>0.12413194444444442</v>
      </c>
      <c r="O41" s="12">
        <f>(B41-VLOOKUP(A41,'04.04'!A$2:B$200,2,FALSE))/G41*1000000</f>
        <v>5.2715422807942387</v>
      </c>
      <c r="P41" s="14">
        <f>B41-2*VLOOKUP(A41,'04.04'!A$2:B$200,2,FALSE)+VLOOKUP(A41,'03.04'!A$2:B$200,2,FALSE)</f>
        <v>-6</v>
      </c>
      <c r="Q41" s="30">
        <f>P41/B41*1000</f>
        <v>-0.5791505791505791</v>
      </c>
    </row>
    <row r="42" spans="1:17">
      <c r="A42" s="38" t="s">
        <v>141</v>
      </c>
      <c r="B42" s="38">
        <v>1251</v>
      </c>
      <c r="C42" s="38">
        <v>130</v>
      </c>
      <c r="D42" s="38">
        <v>90</v>
      </c>
      <c r="E42" s="39">
        <v>0.104</v>
      </c>
      <c r="F42" s="8">
        <f>IF(C42&gt;0,C42/(C42+D42),0)</f>
        <v>0.59090909090909094</v>
      </c>
      <c r="G42" s="10">
        <v>43431430</v>
      </c>
      <c r="H42" s="10">
        <v>2263259</v>
      </c>
      <c r="I42" s="11">
        <f>H42/G42</f>
        <v>5.2111086372242404E-2</v>
      </c>
      <c r="J42" s="40">
        <f>B42-D42-C42</f>
        <v>1031</v>
      </c>
      <c r="K42" s="12">
        <f>J42/G42*10000</f>
        <v>0.23738569050109562</v>
      </c>
      <c r="L42" s="13">
        <f>C42/G42*1000000000</f>
        <v>2993.2240315366084</v>
      </c>
      <c r="M42" s="13">
        <f>SQRT(J42*C42)/G42*1000000</f>
        <v>8.4294042111574594</v>
      </c>
      <c r="N42" s="8">
        <f>B42/VLOOKUP(A42,'04.04'!A$2:B$200,2,FALSE)-1</f>
        <v>6.8317677198975302E-2</v>
      </c>
      <c r="O42" s="12">
        <f>(B42-VLOOKUP(A42,'04.04'!A$2:B$200,2,FALSE))/G42*1000000</f>
        <v>1.8419840194071435</v>
      </c>
      <c r="P42" s="14" t="e">
        <f>B42-2*VLOOKUP(A42,'04.04'!A$2:B$200,2,FALSE)+VLOOKUP(A42,'03.04'!A$2:B$200,2,FALSE)</f>
        <v>#N/A</v>
      </c>
      <c r="Q42" s="30" t="e">
        <f>P42/B42*1000</f>
        <v>#N/A</v>
      </c>
    </row>
    <row r="43" spans="1:17">
      <c r="A43" s="38" t="s">
        <v>133</v>
      </c>
      <c r="B43" s="38">
        <v>1746</v>
      </c>
      <c r="C43" s="38">
        <v>73</v>
      </c>
      <c r="D43" s="38">
        <v>914</v>
      </c>
      <c r="E43" s="39">
        <v>4.19E-2</v>
      </c>
      <c r="F43" s="8">
        <f>IF(C43&gt;0,C43/(C43+D43),0)</f>
        <v>7.3961499493414393E-2</v>
      </c>
      <c r="G43" s="10">
        <v>33395910</v>
      </c>
      <c r="H43" s="14">
        <v>2121640</v>
      </c>
      <c r="I43" s="11">
        <f>H43/G43</f>
        <v>6.3529935252550393E-2</v>
      </c>
      <c r="J43" s="40">
        <f>B43-D43-C43</f>
        <v>759</v>
      </c>
      <c r="K43" s="12">
        <f>J43/G43*10000</f>
        <v>0.22727333975926994</v>
      </c>
      <c r="L43" s="13">
        <f>C43/G43*1000000000</f>
        <v>2185.8964166570099</v>
      </c>
      <c r="M43" s="13">
        <f>SQRT(J43*C43)/G43*1000000</f>
        <v>7.0483755503056109</v>
      </c>
      <c r="N43" s="8">
        <f>B43/VLOOKUP(A43,'04.04'!A$2:B$200,2,FALSE)-1</f>
        <v>9.4670846394984354E-2</v>
      </c>
      <c r="O43" s="12">
        <f>(B43-VLOOKUP(A43,'04.04'!A$2:B$200,2,FALSE))/G43*1000000</f>
        <v>4.5215117659617601</v>
      </c>
      <c r="P43" s="14">
        <f>B43-2*VLOOKUP(A43,'04.04'!A$2:B$200,2,FALSE)+VLOOKUP(A43,'03.04'!A$2:B$200,2,FALSE)</f>
        <v>-30</v>
      </c>
      <c r="Q43" s="30">
        <f>P43/B43*1000</f>
        <v>-17.182130584192443</v>
      </c>
    </row>
    <row r="44" spans="1:17">
      <c r="A44" s="38" t="s">
        <v>65</v>
      </c>
      <c r="B44" s="38">
        <v>2370</v>
      </c>
      <c r="C44" s="38">
        <v>29</v>
      </c>
      <c r="D44" s="38">
        <v>420</v>
      </c>
      <c r="E44" s="39">
        <v>1.23E-2</v>
      </c>
      <c r="F44" s="8">
        <f>IF(C44&gt;0,C44/(C44+D44),0)</f>
        <v>6.4587973273942098E-2</v>
      </c>
      <c r="G44" s="10">
        <v>35185636</v>
      </c>
      <c r="H44" s="10">
        <v>1034829</v>
      </c>
      <c r="I44" s="11">
        <f>H44/G44</f>
        <v>2.9410552647108609E-2</v>
      </c>
      <c r="J44" s="40">
        <f>B44-D44-C44</f>
        <v>1921</v>
      </c>
      <c r="K44" s="12">
        <f>J44/G44*10000</f>
        <v>0.54596142585002583</v>
      </c>
      <c r="L44" s="13">
        <f>C44/G44*1000000000</f>
        <v>824.19996614527588</v>
      </c>
      <c r="M44" s="13">
        <f>SQRT(J44*C44)/G44*1000000</f>
        <v>6.7080652106417231</v>
      </c>
      <c r="N44" s="8">
        <f>B44/VLOOKUP(A44,'04.04'!A$2:B$200,2,FALSE)-1</f>
        <v>0.16233447768513987</v>
      </c>
      <c r="O44" s="12">
        <f>(B44-VLOOKUP(A44,'04.04'!A$2:B$200,2,FALSE))/G44*1000000</f>
        <v>9.4072478894512521</v>
      </c>
      <c r="P44" s="14">
        <f>B44-2*VLOOKUP(A44,'04.04'!A$2:B$200,2,FALSE)+VLOOKUP(A44,'03.04'!A$2:B$200,2,FALSE)</f>
        <v>177</v>
      </c>
      <c r="Q44" s="30">
        <f>P44/B44*1000</f>
        <v>74.683544303797461</v>
      </c>
    </row>
    <row r="45" spans="1:17">
      <c r="A45" s="38" t="s">
        <v>142</v>
      </c>
      <c r="B45" s="38">
        <v>1039</v>
      </c>
      <c r="C45" s="38">
        <v>1</v>
      </c>
      <c r="D45" s="38">
        <v>156</v>
      </c>
      <c r="E45" s="39">
        <v>1E-3</v>
      </c>
      <c r="F45" s="8">
        <f>IF(C45&gt;0,C45/(C45+D45),0)</f>
        <v>6.369426751592357E-3</v>
      </c>
      <c r="G45" s="10">
        <v>4684867</v>
      </c>
      <c r="H45" s="10">
        <v>619770</v>
      </c>
      <c r="I45" s="11">
        <f>H45/G45</f>
        <v>0.1322919092473703</v>
      </c>
      <c r="J45" s="40">
        <f>B45-D45-C45</f>
        <v>882</v>
      </c>
      <c r="K45" s="12">
        <f>J45/G45*10000</f>
        <v>1.8826575012695133</v>
      </c>
      <c r="L45" s="13">
        <f>C45/G45*1000000000</f>
        <v>213.45323143645271</v>
      </c>
      <c r="M45" s="13">
        <f>SQRT(J45*C45)/G45*1000000</f>
        <v>6.3392375514256845</v>
      </c>
      <c r="N45" s="8" t="e">
        <f>B45/VLOOKUP(A45,'04.04'!A$2:B$200,2,FALSE)-1</f>
        <v>#N/A</v>
      </c>
      <c r="O45" s="12" t="e">
        <f>(B45-VLOOKUP(A45,'04.04'!A$2:B$200,2,FALSE))/G45*1000000</f>
        <v>#N/A</v>
      </c>
      <c r="P45" s="14" t="e">
        <f>B45-2*VLOOKUP(A45,'04.04'!A$2:B$200,2,FALSE)+VLOOKUP(A45,'03.04'!A$2:B$200,2,FALSE)</f>
        <v>#N/A</v>
      </c>
      <c r="Q45" s="30" t="e">
        <f>P45/B45*1000</f>
        <v>#N/A</v>
      </c>
    </row>
    <row r="46" spans="1:17">
      <c r="A46" s="38" t="s">
        <v>127</v>
      </c>
      <c r="B46" s="38">
        <v>3246</v>
      </c>
      <c r="C46" s="38">
        <v>152</v>
      </c>
      <c r="D46" s="38">
        <v>64</v>
      </c>
      <c r="E46" s="39">
        <v>4.6899999999999997E-2</v>
      </c>
      <c r="F46" s="8">
        <f>IF(C46&gt;0,C46/(C46+D46),0)</f>
        <v>0.70370370370370372</v>
      </c>
      <c r="G46" s="10">
        <v>108481655</v>
      </c>
      <c r="H46" s="10">
        <v>4614648</v>
      </c>
      <c r="I46" s="11">
        <f>H46/G46</f>
        <v>4.253851031310317E-2</v>
      </c>
      <c r="J46" s="40">
        <f>B46-D46-C46</f>
        <v>3030</v>
      </c>
      <c r="K46" s="12">
        <f>J46/G46*10000</f>
        <v>0.27930989806525353</v>
      </c>
      <c r="L46" s="13">
        <f>C46/G46*1000000000</f>
        <v>1401.1585645517669</v>
      </c>
      <c r="M46" s="13">
        <f>SQRT(J46*C46)/G46*1000000</f>
        <v>6.2558569024411907</v>
      </c>
      <c r="N46" s="8">
        <f>B46/VLOOKUP(A46,'04.04'!A$2:B$200,2,FALSE)-1</f>
        <v>4.9127343244990351E-2</v>
      </c>
      <c r="O46" s="12">
        <f>(B46-VLOOKUP(A46,'04.04'!A$2:B$200,2,FALSE))/G46*1000000</f>
        <v>1.4011585645517668</v>
      </c>
      <c r="P46" s="14">
        <f>B46-2*VLOOKUP(A46,'04.04'!A$2:B$200,2,FALSE)+VLOOKUP(A46,'03.04'!A$2:B$200,2,FALSE)</f>
        <v>-309</v>
      </c>
      <c r="Q46" s="30">
        <f>P46/B46*1000</f>
        <v>-95.19408502772643</v>
      </c>
    </row>
    <row r="47" spans="1:17">
      <c r="A47" s="38" t="s">
        <v>131</v>
      </c>
      <c r="B47" s="38">
        <v>1451</v>
      </c>
      <c r="C47" s="38">
        <v>43</v>
      </c>
      <c r="D47" s="38">
        <v>279</v>
      </c>
      <c r="E47" s="39">
        <v>2.9700000000000001E-2</v>
      </c>
      <c r="F47" s="8">
        <f>IF(C47&gt;0,C47/(C47+D47),0)</f>
        <v>0.13354037267080746</v>
      </c>
      <c r="G47" s="10">
        <v>45603404</v>
      </c>
      <c r="H47" s="10">
        <v>5013375</v>
      </c>
      <c r="I47" s="11">
        <f>H47/G47</f>
        <v>0.10993422771686079</v>
      </c>
      <c r="J47" s="40">
        <f>B47-D47-C47</f>
        <v>1129</v>
      </c>
      <c r="K47" s="12">
        <f>J47/G47*10000</f>
        <v>0.24756923847175971</v>
      </c>
      <c r="L47" s="13">
        <f>C47/G47*1000000000</f>
        <v>942.91206858154715</v>
      </c>
      <c r="M47" s="13">
        <f>SQRT(J47*C47)/G47*1000000</f>
        <v>4.8315217350702797</v>
      </c>
      <c r="N47" s="8">
        <f>B47/VLOOKUP(A47,'04.04'!A$2:B$200,2,FALSE)-1</f>
        <v>7.2431633407243234E-2</v>
      </c>
      <c r="O47" s="12">
        <f>(B47-VLOOKUP(A47,'04.04'!A$2:B$200,2,FALSE))/G47*1000000</f>
        <v>2.1489623888602698</v>
      </c>
      <c r="P47" s="14">
        <f>B47-2*VLOOKUP(A47,'04.04'!A$2:B$200,2,FALSE)+VLOOKUP(A47,'03.04'!A$2:B$200,2,FALSE)</f>
        <v>10</v>
      </c>
      <c r="Q47" s="30">
        <f>P47/B47*1000</f>
        <v>6.8917987594762238</v>
      </c>
    </row>
    <row r="48" spans="1:17">
      <c r="A48" s="38" t="s">
        <v>139</v>
      </c>
      <c r="B48" s="38">
        <v>1251</v>
      </c>
      <c r="C48" s="38">
        <v>32</v>
      </c>
      <c r="D48" s="38">
        <v>25</v>
      </c>
      <c r="E48" s="39">
        <v>2.5600000000000001E-2</v>
      </c>
      <c r="F48" s="8">
        <f>IF(C48&gt;0,C48/(C48+D48),0)</f>
        <v>0.56140350877192979</v>
      </c>
      <c r="G48" s="10">
        <v>41960633</v>
      </c>
      <c r="H48" s="10">
        <v>6493234</v>
      </c>
      <c r="I48" s="11">
        <f>H48/G48</f>
        <v>0.1547458542868026</v>
      </c>
      <c r="J48" s="40">
        <f>B48-D48-C48</f>
        <v>1194</v>
      </c>
      <c r="K48" s="12">
        <f>J48/G48*10000</f>
        <v>0.28455242798648916</v>
      </c>
      <c r="L48" s="13">
        <f>C48/G48*1000000000</f>
        <v>762.61957249310331</v>
      </c>
      <c r="M48" s="13">
        <f>SQRT(J48*C48)/G48*1000000</f>
        <v>4.6583822404664357</v>
      </c>
      <c r="N48" s="8">
        <f>B48/VLOOKUP(A48,'04.04'!A$2:B$200,2,FALSE)-1</f>
        <v>0.14142335766423364</v>
      </c>
      <c r="O48" s="12">
        <f>(B48-VLOOKUP(A48,'04.04'!A$2:B$200,2,FALSE))/G48*1000000</f>
        <v>3.6939385542634691</v>
      </c>
      <c r="P48" s="14" t="e">
        <f>B48-2*VLOOKUP(A48,'04.04'!A$2:B$200,2,FALSE)+VLOOKUP(A48,'03.04'!A$2:B$200,2,FALSE)</f>
        <v>#N/A</v>
      </c>
      <c r="Q48" s="30" t="e">
        <f>P48/B48*1000</f>
        <v>#N/A</v>
      </c>
    </row>
    <row r="49" spans="1:17">
      <c r="A49" s="38" t="s">
        <v>134</v>
      </c>
      <c r="B49" s="38">
        <v>1406</v>
      </c>
      <c r="C49" s="38">
        <v>32</v>
      </c>
      <c r="D49" s="38">
        <v>85</v>
      </c>
      <c r="E49" s="39">
        <v>2.2800000000000001E-2</v>
      </c>
      <c r="F49" s="8">
        <f>IF(C49&gt;0,C49/(C49+D49),0)</f>
        <v>0.27350427350427353</v>
      </c>
      <c r="G49" s="10">
        <v>50536880</v>
      </c>
      <c r="H49" s="10">
        <v>3096281</v>
      </c>
      <c r="I49" s="11">
        <f>H49/G49</f>
        <v>6.126775139264632E-2</v>
      </c>
      <c r="J49" s="40">
        <f>B49-D49-C49</f>
        <v>1289</v>
      </c>
      <c r="K49" s="12">
        <f>J49/G49*10000</f>
        <v>0.25506125427608511</v>
      </c>
      <c r="L49" s="13">
        <f>C49/G49*1000000000</f>
        <v>633.20094156980008</v>
      </c>
      <c r="M49" s="13">
        <f>SQRT(J49*C49)/G49*1000000</f>
        <v>4.01876879610648</v>
      </c>
      <c r="N49" s="8">
        <f>B49/VLOOKUP(A49,'04.04'!A$2:B$200,2,FALSE)-1</f>
        <v>0.10970797158642465</v>
      </c>
      <c r="O49" s="12">
        <f>(B49-VLOOKUP(A49,'04.04'!A$2:B$200,2,FALSE))/G49*1000000</f>
        <v>2.750466589943819</v>
      </c>
      <c r="P49" s="14">
        <f>B49-2*VLOOKUP(A49,'04.04'!A$2:B$200,2,FALSE)+VLOOKUP(A49,'03.04'!A$2:B$200,2,FALSE)</f>
        <v>33</v>
      </c>
      <c r="Q49" s="30">
        <f>P49/B49*1000</f>
        <v>23.470839260312946</v>
      </c>
    </row>
    <row r="50" spans="1:17">
      <c r="A50" s="38" t="s">
        <v>42</v>
      </c>
      <c r="B50" s="38">
        <v>3139</v>
      </c>
      <c r="C50" s="38">
        <v>77</v>
      </c>
      <c r="D50" s="38">
        <v>514</v>
      </c>
      <c r="E50" s="39">
        <v>2.46E-2</v>
      </c>
      <c r="F50" s="8">
        <f>IF(C50&gt;0,C50/(C50+D50),0)</f>
        <v>0.13028764805414553</v>
      </c>
      <c r="G50" s="10">
        <v>125903471</v>
      </c>
      <c r="H50" s="10">
        <v>28810916</v>
      </c>
      <c r="I50" s="11">
        <f>H50/G50</f>
        <v>0.22883337346593088</v>
      </c>
      <c r="J50" s="40">
        <f>B50-D50-C50</f>
        <v>2548</v>
      </c>
      <c r="K50" s="12">
        <f>J50/G50*10000</f>
        <v>0.20237726408670656</v>
      </c>
      <c r="L50" s="13">
        <f>C50/G50*1000000000</f>
        <v>611.57964421806923</v>
      </c>
      <c r="M50" s="13">
        <f>SQRT(J50*C50)/G50*1000000</f>
        <v>3.5180934491280107</v>
      </c>
      <c r="N50" s="8">
        <f>B50/VLOOKUP(A50,'04.04'!A$2:B$200,2,FALSE)-1</f>
        <v>6.9505962521294817E-2</v>
      </c>
      <c r="O50" s="12">
        <f>(B50-VLOOKUP(A50,'04.04'!A$2:B$200,2,FALSE))/G50*1000000</f>
        <v>1.6202889275387808</v>
      </c>
      <c r="P50" s="14">
        <f>B50-2*VLOOKUP(A50,'04.04'!A$2:B$200,2,FALSE)+VLOOKUP(A50,'03.04'!A$2:B$200,2,FALSE)</f>
        <v>-114</v>
      </c>
      <c r="Q50" s="30">
        <f>P50/B50*1000</f>
        <v>-36.317298502707864</v>
      </c>
    </row>
    <row r="51" spans="1:17">
      <c r="A51" s="38" t="s">
        <v>75</v>
      </c>
      <c r="B51" s="38">
        <v>4738</v>
      </c>
      <c r="C51" s="38">
        <v>45</v>
      </c>
      <c r="D51" s="38">
        <v>355</v>
      </c>
      <c r="E51" s="39">
        <v>9.4999999999999998E-3</v>
      </c>
      <c r="F51" s="8">
        <f>IF(C51&gt;0,C51/(C51+D51),0)</f>
        <v>0.1125</v>
      </c>
      <c r="G51" s="10">
        <v>146584212</v>
      </c>
      <c r="H51" s="10">
        <v>19090760</v>
      </c>
      <c r="I51" s="11">
        <f>H51/G51</f>
        <v>0.1302374910607699</v>
      </c>
      <c r="J51" s="40">
        <f>B51-D51-C51</f>
        <v>4338</v>
      </c>
      <c r="K51" s="12">
        <f>J51/G51*10000</f>
        <v>0.29593910154526054</v>
      </c>
      <c r="L51" s="13">
        <f>C51/G51*1000000000</f>
        <v>306.99076923782212</v>
      </c>
      <c r="M51" s="13">
        <f>SQRT(J51*C51)/G51*1000000</f>
        <v>3.014142870385037</v>
      </c>
      <c r="N51" s="8">
        <f>B51/VLOOKUP(A51,'04.04'!A$2:B$200,2,FALSE)-1</f>
        <v>2.963590177815334E-3</v>
      </c>
      <c r="O51" s="12">
        <f>(B51-VLOOKUP(A51,'04.04'!A$2:B$200,2,FALSE))/G51*1000000</f>
        <v>9.5508239318433552E-2</v>
      </c>
      <c r="P51" s="14">
        <f>B51-2*VLOOKUP(A51,'04.04'!A$2:B$200,2,FALSE)+VLOOKUP(A51,'03.04'!A$2:B$200,2,FALSE)</f>
        <v>-561</v>
      </c>
      <c r="Q51" s="30">
        <f>P51/B51*1000</f>
        <v>-118.40439003799072</v>
      </c>
    </row>
    <row r="52" spans="1:17">
      <c r="A52" s="38" t="s">
        <v>61</v>
      </c>
      <c r="B52" s="38">
        <v>2169</v>
      </c>
      <c r="C52" s="38">
        <v>23</v>
      </c>
      <c r="D52" s="38">
        <v>674</v>
      </c>
      <c r="E52" s="39">
        <v>1.0699999999999999E-2</v>
      </c>
      <c r="F52" s="8">
        <f>IF(C52&gt;0,C52/(C52+D52),0)</f>
        <v>3.2998565279770443E-2</v>
      </c>
      <c r="G52" s="10">
        <v>69192246</v>
      </c>
      <c r="H52" s="10">
        <v>6372512</v>
      </c>
      <c r="I52" s="11">
        <f>H52/G52</f>
        <v>9.2098643538757213E-2</v>
      </c>
      <c r="J52" s="40">
        <f>B52-D52-C52</f>
        <v>1472</v>
      </c>
      <c r="K52" s="12">
        <f>J52/G52*10000</f>
        <v>0.21274060102052475</v>
      </c>
      <c r="L52" s="13">
        <f>C52/G52*1000000000</f>
        <v>332.4071890945699</v>
      </c>
      <c r="M52" s="13">
        <f>SQRT(J52*C52)/G52*1000000</f>
        <v>2.6592575127565592</v>
      </c>
      <c r="N52" s="8">
        <f>B52/VLOOKUP(A52,'04.04'!A$2:B$200,2,FALSE)-1</f>
        <v>4.9346879535558719E-2</v>
      </c>
      <c r="O52" s="12">
        <f>(B52-VLOOKUP(A52,'04.04'!A$2:B$200,2,FALSE))/G52*1000000</f>
        <v>1.4741536212020057</v>
      </c>
      <c r="P52" s="14">
        <f>B52-2*VLOOKUP(A52,'04.04'!A$2:B$200,2,FALSE)+VLOOKUP(A52,'03.04'!A$2:B$200,2,FALSE)</f>
        <v>13</v>
      </c>
      <c r="Q52" s="30">
        <f>P52/B52*1000</f>
        <v>5.9935454126325496</v>
      </c>
    </row>
    <row r="53" spans="1:17">
      <c r="A53" s="38" t="s">
        <v>144</v>
      </c>
      <c r="B53" s="38">
        <v>1070</v>
      </c>
      <c r="C53" s="38">
        <v>71</v>
      </c>
      <c r="D53" s="38">
        <v>241</v>
      </c>
      <c r="E53" s="39">
        <v>6.6400000000000001E-2</v>
      </c>
      <c r="F53" s="8">
        <f>IF(C53&gt;0,C53/(C53+D53),0)</f>
        <v>0.22756410256410256</v>
      </c>
      <c r="G53" s="10">
        <v>101438838</v>
      </c>
      <c r="H53" s="10">
        <v>4546896</v>
      </c>
      <c r="I53" s="11">
        <f>H53/G53</f>
        <v>4.4824015038500344E-2</v>
      </c>
      <c r="J53" s="40">
        <f>B53-D53-C53</f>
        <v>758</v>
      </c>
      <c r="K53" s="12">
        <f>J53/G53*10000</f>
        <v>7.4724830739878942E-2</v>
      </c>
      <c r="L53" s="13">
        <f>C53/G53*1000000000</f>
        <v>699.92915336825911</v>
      </c>
      <c r="M53" s="13">
        <f>SQRT(J53*C53)/G53*1000000</f>
        <v>2.2869649650869146</v>
      </c>
      <c r="N53" s="8" t="e">
        <f>B53/VLOOKUP(A53,'04.04'!A$2:B$200,2,FALSE)-1</f>
        <v>#N/A</v>
      </c>
      <c r="O53" s="12" t="e">
        <f>(B53-VLOOKUP(A53,'04.04'!A$2:B$200,2,FALSE))/G53*1000000</f>
        <v>#N/A</v>
      </c>
      <c r="P53" s="14" t="e">
        <f>B53-2*VLOOKUP(A53,'04.04'!A$2:B$200,2,FALSE)+VLOOKUP(A53,'03.04'!A$2:B$200,2,FALSE)</f>
        <v>#N/A</v>
      </c>
      <c r="Q53" s="30" t="e">
        <f>P53/B53*1000</f>
        <v>#N/A</v>
      </c>
    </row>
    <row r="54" spans="1:17">
      <c r="A54" s="38" t="s">
        <v>130</v>
      </c>
      <c r="B54" s="38">
        <v>1890</v>
      </c>
      <c r="C54" s="38">
        <v>79</v>
      </c>
      <c r="D54" s="38">
        <v>633</v>
      </c>
      <c r="E54" s="39">
        <v>4.1799999999999997E-2</v>
      </c>
      <c r="F54" s="8">
        <f>IF(C54&gt;0,C54/(C54+D54),0)</f>
        <v>0.11095505617977527</v>
      </c>
      <c r="G54" s="10">
        <v>135531351</v>
      </c>
      <c r="H54" s="10">
        <v>8863500</v>
      </c>
      <c r="I54" s="11">
        <f>H54/G54</f>
        <v>6.5398152786066449E-2</v>
      </c>
      <c r="J54" s="40">
        <f>B54-D54-C54</f>
        <v>1178</v>
      </c>
      <c r="K54" s="12">
        <f>J54/G54*10000</f>
        <v>8.6917159115458081E-2</v>
      </c>
      <c r="L54" s="13">
        <f>C54/G54*1000000000</f>
        <v>582.89096520553392</v>
      </c>
      <c r="M54" s="13">
        <f>SQRT(J54*C54)/G54*1000000</f>
        <v>2.2508493234717499</v>
      </c>
      <c r="N54" s="8">
        <f>B54/VLOOKUP(A54,'04.04'!A$2:B$200,2,FALSE)-1</f>
        <v>0.11966824644549767</v>
      </c>
      <c r="O54" s="12">
        <f>(B54-VLOOKUP(A54,'04.04'!A$2:B$200,2,FALSE))/G54*1000000</f>
        <v>1.4904300629306055</v>
      </c>
      <c r="P54" s="14">
        <f>B54-2*VLOOKUP(A54,'04.04'!A$2:B$200,2,FALSE)+VLOOKUP(A54,'03.04'!A$2:B$200,2,FALSE)</f>
        <v>24</v>
      </c>
      <c r="Q54" s="30">
        <f>P54/B54*1000</f>
        <v>12.698412698412698</v>
      </c>
    </row>
    <row r="55" spans="1:17">
      <c r="A55" s="38" t="s">
        <v>71</v>
      </c>
      <c r="B55" s="38">
        <v>2092</v>
      </c>
      <c r="C55" s="38">
        <v>191</v>
      </c>
      <c r="D55" s="38">
        <v>150</v>
      </c>
      <c r="E55" s="39">
        <v>9.1399999999999995E-2</v>
      </c>
      <c r="F55" s="8">
        <f>IF(C55&gt;0,C55/(C55+D55),0)</f>
        <v>0.56011730205278587</v>
      </c>
      <c r="G55" s="10">
        <v>273608457</v>
      </c>
      <c r="H55" s="10">
        <v>16771240</v>
      </c>
      <c r="I55" s="11">
        <f>H55/G55</f>
        <v>6.1296497132762237E-2</v>
      </c>
      <c r="J55" s="40">
        <f>B55-D55-C55</f>
        <v>1751</v>
      </c>
      <c r="K55" s="12">
        <f>J55/G55*10000</f>
        <v>6.3996559872416509E-2</v>
      </c>
      <c r="L55" s="13">
        <f>C55/G55*1000000000</f>
        <v>698.0778375574846</v>
      </c>
      <c r="M55" s="13">
        <f>SQRT(J55*C55)/G55*1000000</f>
        <v>2.1136362063244141</v>
      </c>
      <c r="N55" s="8">
        <f>B55/VLOOKUP(A55,'04.04'!A$2:B$200,2,FALSE)-1</f>
        <v>5.3373615307150013E-2</v>
      </c>
      <c r="O55" s="12">
        <f>(B55-VLOOKUP(A55,'04.04'!A$2:B$200,2,FALSE))/G55*1000000</f>
        <v>0.38741492555546264</v>
      </c>
      <c r="P55" s="14">
        <f>B55-2*VLOOKUP(A55,'04.04'!A$2:B$200,2,FALSE)+VLOOKUP(A55,'03.04'!A$2:B$200,2,FALSE)</f>
        <v>-90</v>
      </c>
      <c r="Q55" s="30">
        <f>P55/B55*1000</f>
        <v>-43.021032504780116</v>
      </c>
    </row>
    <row r="56" spans="1:17">
      <c r="A56" s="38" t="s">
        <v>74</v>
      </c>
      <c r="B56" s="38">
        <v>1585</v>
      </c>
      <c r="C56" s="38">
        <v>9</v>
      </c>
      <c r="D56" s="38">
        <v>95</v>
      </c>
      <c r="E56" s="39">
        <v>5.7000000000000002E-3</v>
      </c>
      <c r="F56" s="8">
        <f>IF(C56&gt;0,C56/(C56+D56),0)</f>
        <v>8.6538461538461536E-2</v>
      </c>
      <c r="G56" s="10">
        <v>57370084</v>
      </c>
      <c r="H56" s="10">
        <v>3253808</v>
      </c>
      <c r="I56" s="11">
        <f>H56/G56</f>
        <v>5.6716110089711565E-2</v>
      </c>
      <c r="J56" s="40">
        <f>B56-D56-C56</f>
        <v>1481</v>
      </c>
      <c r="K56" s="12">
        <f>J56/G56*10000</f>
        <v>0.25814848031249182</v>
      </c>
      <c r="L56" s="13">
        <f>C56/G56*1000000000</f>
        <v>156.87618655046768</v>
      </c>
      <c r="M56" s="13">
        <f>SQRT(J56*C56)/G56*1000000</f>
        <v>2.012395317904069</v>
      </c>
      <c r="N56" s="8">
        <f>B56/VLOOKUP(A56,'04.04'!A$2:B$200,2,FALSE)-1</f>
        <v>5.3156146179401897E-2</v>
      </c>
      <c r="O56" s="12">
        <f>(B56-VLOOKUP(A56,'04.04'!A$2:B$200,2,FALSE))/G56*1000000</f>
        <v>1.3944549915597126</v>
      </c>
      <c r="P56" s="14">
        <f>B56-2*VLOOKUP(A56,'04.04'!A$2:B$200,2,FALSE)+VLOOKUP(A56,'03.04'!A$2:B$200,2,FALSE)</f>
        <v>37</v>
      </c>
      <c r="Q56" s="30">
        <f>P56/B56*1000</f>
        <v>23.343848580441641</v>
      </c>
    </row>
    <row r="57" spans="1:17">
      <c r="A57" s="38" t="s">
        <v>0</v>
      </c>
      <c r="B57" s="38">
        <v>82930</v>
      </c>
      <c r="C57" s="38">
        <v>3338</v>
      </c>
      <c r="D57" s="38">
        <v>77237</v>
      </c>
      <c r="E57" s="39">
        <v>4.0300000000000002E-2</v>
      </c>
      <c r="F57" s="8">
        <f>IF(C57&gt;0,C57/(C57+D57),0)</f>
        <v>4.1427241700279241E-2</v>
      </c>
      <c r="G57" s="10">
        <v>1410229408</v>
      </c>
      <c r="H57" s="10">
        <v>124696847</v>
      </c>
      <c r="I57" s="11">
        <f>H57/G57</f>
        <v>8.842309364179704E-2</v>
      </c>
      <c r="J57" s="40">
        <f>B57-D57-C57</f>
        <v>2355</v>
      </c>
      <c r="K57" s="12">
        <f>J57/G57*10000</f>
        <v>1.6699410653617571E-2</v>
      </c>
      <c r="L57" s="13">
        <f>C57/G57*1000000000</f>
        <v>2366.9907754469409</v>
      </c>
      <c r="M57" s="13">
        <f>SQRT(J57*C57)/G57*1000000</f>
        <v>1.988148660752338</v>
      </c>
      <c r="N57" s="8">
        <f>B57/VLOOKUP(A57,'04.04'!A$2:B$200,2,FALSE)-1</f>
        <v>6.6365007541469012E-4</v>
      </c>
      <c r="O57" s="12">
        <f>(B57-VLOOKUP(A57,'04.04'!A$2:B$200,2,FALSE))/G57*1000000</f>
        <v>3.9000746749425323E-2</v>
      </c>
      <c r="P57" s="14">
        <f>B57-2*VLOOKUP(A57,'04.04'!A$2:B$200,2,FALSE)+VLOOKUP(A57,'03.04'!A$2:B$200,2,FALSE)</f>
        <v>-7</v>
      </c>
      <c r="Q57" s="30">
        <f>P57/B57*1000</f>
        <v>-8.440853732063186E-2</v>
      </c>
    </row>
    <row r="58" spans="1:17">
      <c r="A58" s="38" t="s">
        <v>57</v>
      </c>
      <c r="B58" s="38">
        <v>2880</v>
      </c>
      <c r="C58" s="38">
        <v>45</v>
      </c>
      <c r="D58" s="38">
        <v>170</v>
      </c>
      <c r="E58" s="39">
        <v>1.5699999999999999E-2</v>
      </c>
      <c r="F58" s="8">
        <f>IF(C58&gt;0,C58/(C58+D58),0)</f>
        <v>0.20930232558139536</v>
      </c>
      <c r="G58" s="10">
        <v>208512863</v>
      </c>
      <c r="H58" s="10">
        <v>8747801</v>
      </c>
      <c r="I58" s="11">
        <f>H58/G58</f>
        <v>4.1953291869576408E-2</v>
      </c>
      <c r="J58" s="40">
        <f>B58-D58-C58</f>
        <v>2665</v>
      </c>
      <c r="K58" s="12">
        <f>J58/G58*10000</f>
        <v>0.12780986082379003</v>
      </c>
      <c r="L58" s="13">
        <f>C58/G58*1000000000</f>
        <v>215.81402390508637</v>
      </c>
      <c r="M58" s="13">
        <f>SQRT(J58*C58)/G58*1000000</f>
        <v>1.6608178816213168</v>
      </c>
      <c r="N58" s="8">
        <f>B58/VLOOKUP(A58,'04.04'!A$2:B$200,2,FALSE)-1</f>
        <v>6.3515509601181686E-2</v>
      </c>
      <c r="O58" s="12">
        <f>(B58-VLOOKUP(A58,'04.04'!A$2:B$200,2,FALSE))/G58*1000000</f>
        <v>0.82488915803721907</v>
      </c>
      <c r="P58" s="14">
        <f>B58-2*VLOOKUP(A58,'04.04'!A$2:B$200,2,FALSE)+VLOOKUP(A58,'03.04'!A$2:B$200,2,FALSE)</f>
        <v>-86</v>
      </c>
      <c r="Q58" s="30">
        <f>P58/B58*1000</f>
        <v>-29.861111111111114</v>
      </c>
    </row>
    <row r="59" spans="1:17">
      <c r="A59" s="38" t="s">
        <v>84</v>
      </c>
      <c r="B59" s="38">
        <v>3588</v>
      </c>
      <c r="C59" s="38">
        <v>99</v>
      </c>
      <c r="D59" s="38">
        <v>229</v>
      </c>
      <c r="E59" s="39">
        <v>2.76E-2</v>
      </c>
      <c r="F59" s="8">
        <f>IF(C59&gt;0,C59/(C59+D59),0)</f>
        <v>0.30182926829268292</v>
      </c>
      <c r="G59" s="10">
        <v>1391390369</v>
      </c>
      <c r="H59" s="10">
        <v>75635457</v>
      </c>
      <c r="I59" s="11">
        <f>H59/G59</f>
        <v>5.4359623787219126E-2</v>
      </c>
      <c r="J59" s="40">
        <f>B59-D59-C59</f>
        <v>3260</v>
      </c>
      <c r="K59" s="12">
        <f>J59/G59*10000</f>
        <v>2.3429801388829361E-2</v>
      </c>
      <c r="L59" s="13">
        <f>C59/G59*1000000000</f>
        <v>71.151850843377517</v>
      </c>
      <c r="M59" s="13">
        <f>SQRT(J59*C59)/G59*1000000</f>
        <v>0.40829814274717763</v>
      </c>
      <c r="N59" s="8">
        <f>B59/VLOOKUP(A59,'04.04'!A$2:B$200,2,FALSE)-1</f>
        <v>0.16417910447761197</v>
      </c>
      <c r="O59" s="12">
        <f>(B59-VLOOKUP(A59,'04.04'!A$2:B$200,2,FALSE))/G59*1000000</f>
        <v>0.36366501542170732</v>
      </c>
      <c r="P59" s="14">
        <f>B59-2*VLOOKUP(A59,'04.04'!A$2:B$200,2,FALSE)+VLOOKUP(A59,'03.04'!A$2:B$200,2,FALSE)</f>
        <v>-9</v>
      </c>
      <c r="Q59" s="30">
        <f>P59/B59*1000</f>
        <v>-2.508361204013378</v>
      </c>
    </row>
  </sheetData>
  <sortState ref="A2:Q59">
    <sortCondition descending="1" ref="M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RowHeight="15"/>
  <cols>
    <col min="1" max="1" width="19.85546875" customWidth="1"/>
    <col min="6" max="6" width="9.28515625" customWidth="1"/>
    <col min="7" max="7" width="14.140625" customWidth="1"/>
    <col min="8" max="8" width="11.28515625" customWidth="1"/>
    <col min="10" max="10" width="9.7109375" bestFit="1" customWidth="1"/>
    <col min="16" max="16" width="11" customWidth="1"/>
  </cols>
  <sheetData>
    <row r="1" spans="1:17" s="42" customFormat="1" ht="25.5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>
      <c r="A2" s="44" t="s">
        <v>40</v>
      </c>
      <c r="B2" s="44">
        <v>5788</v>
      </c>
      <c r="C2" s="44">
        <v>39</v>
      </c>
      <c r="D2" s="44">
        <v>2315</v>
      </c>
      <c r="E2" s="45">
        <v>6.7999999999999996E-3</v>
      </c>
      <c r="F2" s="8">
        <f t="shared" ref="F2:F33" si="0">IF(C2&gt;0,C2/(C2+D2),0)</f>
        <v>1.6567544604927781E-2</v>
      </c>
      <c r="G2" s="9">
        <v>25812476</v>
      </c>
      <c r="H2" s="10">
        <v>3607226</v>
      </c>
      <c r="I2" s="11">
        <f t="shared" ref="I2:I33" si="1">H2/G2</f>
        <v>0.13974738417190199</v>
      </c>
      <c r="J2" s="40">
        <f t="shared" ref="J2:J33" si="2">B2-D2-C2</f>
        <v>3434</v>
      </c>
      <c r="K2" s="12">
        <f t="shared" ref="K2:K33" si="3">J2/G2*10000</f>
        <v>1.3303644330749209</v>
      </c>
      <c r="L2" s="13">
        <f t="shared" ref="L2:L33" si="4">C2/G2*1000000000</f>
        <v>1510.8972885824667</v>
      </c>
      <c r="M2" s="13">
        <f t="shared" ref="M2:M33" si="5">SQRT(J2*C2)/G2*1000000</f>
        <v>14.177602105996094</v>
      </c>
      <c r="N2" s="8">
        <f>B2/VLOOKUP(A2,'05.04'!A$2:B$200,2,FALSE)-1</f>
        <v>1.7759803059609558E-2</v>
      </c>
      <c r="O2" s="12">
        <f>(B2-VLOOKUP(A2,'05.04'!A$2:B$200,2,FALSE))/G2*1000000</f>
        <v>3.9128365678674144</v>
      </c>
      <c r="P2" s="14">
        <f>B2-2*VLOOKUP(A2,'05.04'!A$2:B$200,2,FALSE)+VLOOKUP(A2,'04.04'!A$2:B$200,2,FALSE)</f>
        <v>-36</v>
      </c>
      <c r="Q2" s="30">
        <f t="shared" ref="Q2:Q33" si="6">P2/B2*1000</f>
        <v>-6.2197650310988255</v>
      </c>
    </row>
    <row r="3" spans="1:17">
      <c r="A3" s="44" t="s">
        <v>22</v>
      </c>
      <c r="B3" s="44">
        <v>12051</v>
      </c>
      <c r="C3" s="44">
        <v>204</v>
      </c>
      <c r="D3" s="44">
        <v>2998</v>
      </c>
      <c r="E3" s="45">
        <v>1.7000000000000001E-2</v>
      </c>
      <c r="F3" s="8">
        <f t="shared" si="0"/>
        <v>6.3710181136789501E-2</v>
      </c>
      <c r="G3" s="10">
        <v>8692741</v>
      </c>
      <c r="H3" s="10">
        <v>1585001</v>
      </c>
      <c r="I3" s="11">
        <f t="shared" si="1"/>
        <v>0.18233615841079356</v>
      </c>
      <c r="J3" s="40">
        <f t="shared" si="2"/>
        <v>8849</v>
      </c>
      <c r="K3" s="12">
        <f t="shared" si="3"/>
        <v>10.17975803029217</v>
      </c>
      <c r="L3" s="13">
        <f t="shared" si="4"/>
        <v>23467.856686400759</v>
      </c>
      <c r="M3" s="13">
        <f t="shared" si="5"/>
        <v>154.56296534329752</v>
      </c>
      <c r="N3" s="8">
        <f>B3/VLOOKUP(A3,'05.04'!A$2:B$200,2,FALSE)-1</f>
        <v>1.9456898739531381E-2</v>
      </c>
      <c r="O3" s="12">
        <f>(B3-VLOOKUP(A3,'05.04'!A$2:B$200,2,FALSE))/G3*1000000</f>
        <v>26.458858028785169</v>
      </c>
      <c r="P3" s="14">
        <f>B3-2*VLOOKUP(A3,'05.04'!A$2:B$200,2,FALSE)+VLOOKUP(A3,'04.04'!A$2:B$200,2,FALSE)</f>
        <v>-2</v>
      </c>
      <c r="Q3" s="30">
        <f t="shared" si="6"/>
        <v>-0.1659613310098747</v>
      </c>
    </row>
    <row r="4" spans="1:17">
      <c r="A4" s="44" t="s">
        <v>141</v>
      </c>
      <c r="B4" s="44">
        <v>1320</v>
      </c>
      <c r="C4" s="44">
        <v>152</v>
      </c>
      <c r="D4" s="44">
        <v>90</v>
      </c>
      <c r="E4" s="45">
        <v>0.1152</v>
      </c>
      <c r="F4" s="8">
        <f t="shared" si="0"/>
        <v>0.62809917355371903</v>
      </c>
      <c r="G4" s="10">
        <v>43431430</v>
      </c>
      <c r="H4" s="10">
        <v>2263259</v>
      </c>
      <c r="I4" s="11">
        <f t="shared" si="1"/>
        <v>5.2111086372242404E-2</v>
      </c>
      <c r="J4" s="40">
        <f t="shared" si="2"/>
        <v>1078</v>
      </c>
      <c r="K4" s="12">
        <f t="shared" si="3"/>
        <v>0.24820734661511262</v>
      </c>
      <c r="L4" s="13">
        <f t="shared" si="4"/>
        <v>3499.7696368735728</v>
      </c>
      <c r="M4" s="13">
        <f t="shared" si="5"/>
        <v>9.3202389203953651</v>
      </c>
      <c r="N4" s="8">
        <f>B4/VLOOKUP(A4,'05.04'!A$2:B$200,2,FALSE)-1</f>
        <v>5.5155875299760293E-2</v>
      </c>
      <c r="O4" s="12">
        <f>(B4-VLOOKUP(A4,'05.04'!A$2:B$200,2,FALSE))/G4*1000000</f>
        <v>1.5887112167386614</v>
      </c>
      <c r="P4" s="14">
        <f>B4-2*VLOOKUP(A4,'05.04'!A$2:B$200,2,FALSE)+VLOOKUP(A4,'04.04'!A$2:B$200,2,FALSE)</f>
        <v>-11</v>
      </c>
      <c r="Q4" s="30">
        <f t="shared" si="6"/>
        <v>-8.3333333333333339</v>
      </c>
    </row>
    <row r="5" spans="1:17">
      <c r="A5" s="44" t="s">
        <v>131</v>
      </c>
      <c r="B5" s="44">
        <v>1554</v>
      </c>
      <c r="C5" s="44">
        <v>46</v>
      </c>
      <c r="D5" s="44">
        <v>280</v>
      </c>
      <c r="E5" s="45">
        <v>2.9700000000000001E-2</v>
      </c>
      <c r="F5" s="8">
        <f t="shared" si="0"/>
        <v>0.1411042944785276</v>
      </c>
      <c r="G5" s="10">
        <v>45603404</v>
      </c>
      <c r="H5" s="10">
        <v>5013375</v>
      </c>
      <c r="I5" s="11">
        <f t="shared" si="1"/>
        <v>0.10993422771686079</v>
      </c>
      <c r="J5" s="40">
        <f t="shared" si="2"/>
        <v>1228</v>
      </c>
      <c r="K5" s="12">
        <f t="shared" si="3"/>
        <v>0.26927814423677671</v>
      </c>
      <c r="L5" s="13">
        <f t="shared" si="4"/>
        <v>1008.696631505841</v>
      </c>
      <c r="M5" s="13">
        <f t="shared" si="5"/>
        <v>5.2117171549286967</v>
      </c>
      <c r="N5" s="8">
        <f>B5/VLOOKUP(A5,'05.04'!A$2:B$200,2,FALSE)-1</f>
        <v>7.0985527222605205E-2</v>
      </c>
      <c r="O5" s="12">
        <f>(B5-VLOOKUP(A5,'05.04'!A$2:B$200,2,FALSE))/G5*1000000</f>
        <v>2.2586033270674268</v>
      </c>
      <c r="P5" s="14">
        <f>B5-2*VLOOKUP(A5,'05.04'!A$2:B$200,2,FALSE)+VLOOKUP(A5,'04.04'!A$2:B$200,2,FALSE)</f>
        <v>5</v>
      </c>
      <c r="Q5" s="30">
        <f t="shared" si="6"/>
        <v>3.2175032175032174</v>
      </c>
    </row>
    <row r="6" spans="1:17">
      <c r="A6" s="44" t="s">
        <v>24</v>
      </c>
      <c r="B6" s="44">
        <v>19691</v>
      </c>
      <c r="C6" s="44">
        <v>1447</v>
      </c>
      <c r="D6" s="44">
        <v>3751</v>
      </c>
      <c r="E6" s="45">
        <v>7.3499999999999996E-2</v>
      </c>
      <c r="F6" s="8">
        <f t="shared" si="0"/>
        <v>0.27837629857637552</v>
      </c>
      <c r="G6" s="10">
        <v>25812476</v>
      </c>
      <c r="H6" s="10">
        <v>2099099</v>
      </c>
      <c r="I6" s="11">
        <f t="shared" si="1"/>
        <v>8.1321102245286353E-2</v>
      </c>
      <c r="J6" s="40">
        <f t="shared" si="2"/>
        <v>14493</v>
      </c>
      <c r="K6" s="12">
        <f t="shared" si="3"/>
        <v>5.6147267701091517</v>
      </c>
      <c r="L6" s="13">
        <f t="shared" si="4"/>
        <v>56058.163502021271</v>
      </c>
      <c r="M6" s="13">
        <f t="shared" si="5"/>
        <v>177.4123082815718</v>
      </c>
      <c r="N6" s="8">
        <f>B6/VLOOKUP(A6,'05.04'!A$2:B$200,2,FALSE)-1</f>
        <v>6.8363083934675384E-2</v>
      </c>
      <c r="O6" s="12">
        <f>(B6-VLOOKUP(A6,'05.04'!A$2:B$200,2,FALSE))/G6*1000000</f>
        <v>48.813604708048928</v>
      </c>
      <c r="P6" s="14">
        <f>B6-2*VLOOKUP(A6,'05.04'!A$2:B$200,2,FALSE)+VLOOKUP(A6,'04.04'!A$2:B$200,2,FALSE)</f>
        <v>-401</v>
      </c>
      <c r="Q6" s="30">
        <f t="shared" si="6"/>
        <v>-20.364633588949268</v>
      </c>
    </row>
    <row r="7" spans="1:17">
      <c r="A7" s="44" t="s">
        <v>32</v>
      </c>
      <c r="B7" s="44">
        <v>11281</v>
      </c>
      <c r="C7" s="44">
        <v>487</v>
      </c>
      <c r="D7" s="44">
        <v>296</v>
      </c>
      <c r="E7" s="45">
        <v>4.3200000000000002E-2</v>
      </c>
      <c r="F7" s="8">
        <f t="shared" si="0"/>
        <v>0.62196679438058744</v>
      </c>
      <c r="G7" s="9">
        <v>217014289</v>
      </c>
      <c r="H7" s="10">
        <v>14580478</v>
      </c>
      <c r="I7" s="11">
        <f t="shared" si="1"/>
        <v>6.7186718751040403E-2</v>
      </c>
      <c r="J7" s="40">
        <f t="shared" si="2"/>
        <v>10498</v>
      </c>
      <c r="K7" s="12">
        <f t="shared" si="3"/>
        <v>0.48374694810994684</v>
      </c>
      <c r="L7" s="13">
        <f t="shared" si="4"/>
        <v>2244.091862540904</v>
      </c>
      <c r="M7" s="13">
        <f t="shared" si="5"/>
        <v>10.419081484384931</v>
      </c>
      <c r="N7" s="8">
        <f>B7/VLOOKUP(A7,'05.04'!A$2:B$200,2,FALSE)-1</f>
        <v>8.8899613899613872E-2</v>
      </c>
      <c r="O7" s="12">
        <f>(B7-VLOOKUP(A7,'05.04'!A$2:B$200,2,FALSE))/G7*1000000</f>
        <v>4.2439601753596969</v>
      </c>
      <c r="P7" s="14">
        <f>B7-2*VLOOKUP(A7,'05.04'!A$2:B$200,2,FALSE)+VLOOKUP(A7,'04.04'!A$2:B$200,2,FALSE)</f>
        <v>-223</v>
      </c>
      <c r="Q7" s="30">
        <f t="shared" si="6"/>
        <v>-19.767751085896641</v>
      </c>
    </row>
    <row r="8" spans="1:17">
      <c r="A8" s="44" t="s">
        <v>16</v>
      </c>
      <c r="B8" s="44">
        <v>47806</v>
      </c>
      <c r="C8" s="44">
        <v>4934</v>
      </c>
      <c r="D8" s="44">
        <v>171</v>
      </c>
      <c r="E8" s="45">
        <v>0.1033</v>
      </c>
      <c r="F8" s="8">
        <f t="shared" si="0"/>
        <v>0.96650342801175315</v>
      </c>
      <c r="G8" s="9">
        <v>66673160</v>
      </c>
      <c r="H8" s="10">
        <v>10980918</v>
      </c>
      <c r="I8" s="11">
        <f t="shared" si="1"/>
        <v>0.16469772844124983</v>
      </c>
      <c r="J8" s="40">
        <f t="shared" si="2"/>
        <v>42701</v>
      </c>
      <c r="K8" s="12">
        <f t="shared" si="3"/>
        <v>6.4045261991482034</v>
      </c>
      <c r="L8" s="13">
        <f t="shared" si="4"/>
        <v>74002.792128046727</v>
      </c>
      <c r="M8" s="13">
        <f t="shared" si="5"/>
        <v>217.70457528361541</v>
      </c>
      <c r="N8" s="8">
        <f>B8/VLOOKUP(A8,'05.04'!A$2:B$200,2,FALSE)-1</f>
        <v>0.14087296852254005</v>
      </c>
      <c r="O8" s="12">
        <f>(B8-VLOOKUP(A8,'05.04'!A$2:B$200,2,FALSE))/G8*1000000</f>
        <v>88.536376556923358</v>
      </c>
      <c r="P8" s="14">
        <f>B8-2*VLOOKUP(A8,'05.04'!A$2:B$200,2,FALSE)+VLOOKUP(A8,'04.04'!A$2:B$200,2,FALSE)</f>
        <v>2168</v>
      </c>
      <c r="Q8" s="30">
        <f t="shared" si="6"/>
        <v>45.34995607245952</v>
      </c>
    </row>
    <row r="9" spans="1:17">
      <c r="A9" s="44" t="s">
        <v>8</v>
      </c>
      <c r="B9" s="44">
        <v>100123</v>
      </c>
      <c r="C9" s="44">
        <v>1584</v>
      </c>
      <c r="D9" s="44">
        <v>28700</v>
      </c>
      <c r="E9" s="45">
        <v>1.5900000000000001E-2</v>
      </c>
      <c r="F9" s="8">
        <f t="shared" si="0"/>
        <v>5.2304847444194953E-2</v>
      </c>
      <c r="G9" s="10">
        <v>81465657</v>
      </c>
      <c r="H9" s="10">
        <v>16771303</v>
      </c>
      <c r="I9" s="11">
        <f t="shared" si="1"/>
        <v>0.20586960957057032</v>
      </c>
      <c r="J9" s="40">
        <f t="shared" si="2"/>
        <v>69839</v>
      </c>
      <c r="K9" s="12">
        <f t="shared" si="3"/>
        <v>8.5728149224893624</v>
      </c>
      <c r="L9" s="13">
        <f t="shared" si="4"/>
        <v>19443.7761669313</v>
      </c>
      <c r="M9" s="13">
        <f t="shared" si="5"/>
        <v>129.10766610601078</v>
      </c>
      <c r="N9" s="8">
        <f>B9/VLOOKUP(A9,'05.04'!A$2:B$200,2,FALSE)-1</f>
        <v>4.1949381842401046E-2</v>
      </c>
      <c r="O9" s="12">
        <f>(B9-VLOOKUP(A9,'05.04'!A$2:B$200,2,FALSE))/G9*1000000</f>
        <v>49.480973313699536</v>
      </c>
      <c r="P9" s="14">
        <f>B9-2*VLOOKUP(A9,'05.04'!A$2:B$200,2,FALSE)+VLOOKUP(A9,'04.04'!A$2:B$200,2,FALSE)</f>
        <v>-902</v>
      </c>
      <c r="Q9" s="30">
        <f t="shared" si="6"/>
        <v>-9.0089190295935992</v>
      </c>
    </row>
    <row r="10" spans="1:17">
      <c r="A10" s="44" t="s">
        <v>69</v>
      </c>
      <c r="B10" s="44">
        <v>1735</v>
      </c>
      <c r="C10" s="44">
        <v>73</v>
      </c>
      <c r="D10" s="44">
        <v>78</v>
      </c>
      <c r="E10" s="45">
        <v>4.2099999999999999E-2</v>
      </c>
      <c r="F10" s="8">
        <f t="shared" si="0"/>
        <v>0.48344370860927155</v>
      </c>
      <c r="G10" s="10">
        <v>10748112</v>
      </c>
      <c r="H10" s="10">
        <v>2108406</v>
      </c>
      <c r="I10" s="11">
        <f t="shared" si="1"/>
        <v>0.19616524278868699</v>
      </c>
      <c r="J10" s="40">
        <f t="shared" si="2"/>
        <v>1584</v>
      </c>
      <c r="K10" s="12">
        <f t="shared" si="3"/>
        <v>1.4737472032297394</v>
      </c>
      <c r="L10" s="13">
        <f t="shared" si="4"/>
        <v>6791.8905199350365</v>
      </c>
      <c r="M10" s="13">
        <f t="shared" si="5"/>
        <v>31.63784072656799</v>
      </c>
      <c r="N10" s="8">
        <f>B10/VLOOKUP(A10,'05.04'!A$2:B$200,2,FALSE)-1</f>
        <v>3.7059175134488864E-2</v>
      </c>
      <c r="O10" s="12">
        <f>(B10-VLOOKUP(A10,'05.04'!A$2:B$200,2,FALSE))/G10*1000000</f>
        <v>5.7684549621366061</v>
      </c>
      <c r="P10" s="14">
        <f>B10-2*VLOOKUP(A10,'05.04'!A$2:B$200,2,FALSE)+VLOOKUP(A10,'04.04'!A$2:B$200,2,FALSE)</f>
        <v>2</v>
      </c>
      <c r="Q10" s="30">
        <f t="shared" si="6"/>
        <v>1.1527377521613833</v>
      </c>
    </row>
    <row r="11" spans="1:17">
      <c r="A11" s="44" t="s">
        <v>46</v>
      </c>
      <c r="B11" s="44">
        <v>4369</v>
      </c>
      <c r="C11" s="44">
        <v>179</v>
      </c>
      <c r="D11" s="44">
        <v>1327</v>
      </c>
      <c r="E11" s="45">
        <v>4.1000000000000002E-2</v>
      </c>
      <c r="F11" s="8">
        <f t="shared" si="0"/>
        <v>0.11885790172642763</v>
      </c>
      <c r="G11" s="10">
        <v>5783798</v>
      </c>
      <c r="H11" s="10">
        <v>987535</v>
      </c>
      <c r="I11" s="11">
        <f t="shared" si="1"/>
        <v>0.17074161303696983</v>
      </c>
      <c r="J11" s="40">
        <f t="shared" si="2"/>
        <v>2863</v>
      </c>
      <c r="K11" s="12">
        <f t="shared" si="3"/>
        <v>4.9500345620645811</v>
      </c>
      <c r="L11" s="13">
        <f t="shared" si="4"/>
        <v>30948.522061109325</v>
      </c>
      <c r="M11" s="13">
        <f t="shared" si="5"/>
        <v>123.77247426116573</v>
      </c>
      <c r="N11" s="8">
        <f>B11/VLOOKUP(A11,'05.04'!A$2:B$200,2,FALSE)-1</f>
        <v>7.1621290164336493E-2</v>
      </c>
      <c r="O11" s="12">
        <f>(B11-VLOOKUP(A11,'05.04'!A$2:B$200,2,FALSE))/G11*1000000</f>
        <v>50.485857217005162</v>
      </c>
      <c r="P11" s="14">
        <f>B11-2*VLOOKUP(A11,'05.04'!A$2:B$200,2,FALSE)+VLOOKUP(A11,'04.04'!A$2:B$200,2,FALSE)</f>
        <v>-28</v>
      </c>
      <c r="Q11" s="30">
        <f t="shared" si="6"/>
        <v>-6.4087891966124966</v>
      </c>
    </row>
    <row r="12" spans="1:17" ht="25.5">
      <c r="A12" s="44" t="s">
        <v>132</v>
      </c>
      <c r="B12" s="44">
        <v>1745</v>
      </c>
      <c r="C12" s="44">
        <v>82</v>
      </c>
      <c r="D12" s="44">
        <v>17</v>
      </c>
      <c r="E12" s="45">
        <v>4.7E-2</v>
      </c>
      <c r="F12" s="8">
        <f t="shared" si="0"/>
        <v>0.82828282828282829</v>
      </c>
      <c r="G12" s="10">
        <v>11163554</v>
      </c>
      <c r="H12" s="10">
        <v>726176</v>
      </c>
      <c r="I12" s="11">
        <f t="shared" si="1"/>
        <v>6.5048818682652498E-2</v>
      </c>
      <c r="J12" s="40">
        <f t="shared" si="2"/>
        <v>1646</v>
      </c>
      <c r="K12" s="12">
        <f t="shared" si="3"/>
        <v>1.4744408456303433</v>
      </c>
      <c r="L12" s="13">
        <f t="shared" si="4"/>
        <v>7345.3310657161692</v>
      </c>
      <c r="M12" s="13">
        <f t="shared" si="5"/>
        <v>32.909354518084029</v>
      </c>
      <c r="N12" s="8">
        <f>B12/VLOOKUP(A12,'05.04'!A$2:B$200,2,FALSE)-1</f>
        <v>0.10583016476552598</v>
      </c>
      <c r="O12" s="12">
        <f>(B12-VLOOKUP(A12,'05.04'!A$2:B$200,2,FALSE))/G12*1000000</f>
        <v>14.959393755787808</v>
      </c>
      <c r="P12" s="14">
        <f>B12-2*VLOOKUP(A12,'05.04'!A$2:B$200,2,FALSE)+VLOOKUP(A12,'04.04'!A$2:B$200,2,FALSE)</f>
        <v>77</v>
      </c>
      <c r="Q12" s="30">
        <f t="shared" si="6"/>
        <v>44.126074498567334</v>
      </c>
    </row>
    <row r="13" spans="1:17">
      <c r="A13" s="44" t="s">
        <v>144</v>
      </c>
      <c r="B13" s="44">
        <v>1173</v>
      </c>
      <c r="C13" s="44">
        <v>78</v>
      </c>
      <c r="D13" s="44">
        <v>247</v>
      </c>
      <c r="E13" s="45">
        <v>6.6500000000000004E-2</v>
      </c>
      <c r="F13" s="8">
        <f t="shared" si="0"/>
        <v>0.24</v>
      </c>
      <c r="G13" s="10">
        <v>101438838</v>
      </c>
      <c r="H13" s="10">
        <v>4546896</v>
      </c>
      <c r="I13" s="11">
        <f t="shared" si="1"/>
        <v>4.4824015038500344E-2</v>
      </c>
      <c r="J13" s="40">
        <f t="shared" si="2"/>
        <v>848</v>
      </c>
      <c r="K13" s="12">
        <f t="shared" si="3"/>
        <v>8.3597172120603344E-2</v>
      </c>
      <c r="L13" s="13">
        <f t="shared" si="4"/>
        <v>768.93625299611574</v>
      </c>
      <c r="M13" s="13">
        <f t="shared" si="5"/>
        <v>2.5353677502778194</v>
      </c>
      <c r="N13" s="8">
        <f>B13/VLOOKUP(A13,'05.04'!A$2:B$200,2,FALSE)-1</f>
        <v>9.6261682242990698E-2</v>
      </c>
      <c r="O13" s="12">
        <f>(B13-VLOOKUP(A13,'05.04'!A$2:B$200,2,FALSE))/G13*1000000</f>
        <v>1.0153901802384606</v>
      </c>
      <c r="P13" s="14" t="e">
        <f>B13-2*VLOOKUP(A13,'05.04'!A$2:B$200,2,FALSE)+VLOOKUP(A13,'04.04'!A$2:B$200,2,FALSE)</f>
        <v>#N/A</v>
      </c>
      <c r="Q13" s="30" t="e">
        <f t="shared" si="6"/>
        <v>#N/A</v>
      </c>
    </row>
    <row r="14" spans="1:17">
      <c r="A14" s="44" t="s">
        <v>36</v>
      </c>
      <c r="B14" s="44">
        <v>8611</v>
      </c>
      <c r="C14" s="44">
        <v>51</v>
      </c>
      <c r="D14" s="44">
        <v>585</v>
      </c>
      <c r="E14" s="45">
        <v>6.0000000000000001E-3</v>
      </c>
      <c r="F14" s="8">
        <f t="shared" si="0"/>
        <v>8.0188679245283015E-2</v>
      </c>
      <c r="G14" s="10">
        <v>8723025</v>
      </c>
      <c r="H14" s="10">
        <v>878824</v>
      </c>
      <c r="I14" s="11">
        <f t="shared" si="1"/>
        <v>0.1007476190885616</v>
      </c>
      <c r="J14" s="40">
        <f t="shared" si="2"/>
        <v>7975</v>
      </c>
      <c r="K14" s="12">
        <f t="shared" si="3"/>
        <v>9.1424706452176849</v>
      </c>
      <c r="L14" s="13">
        <f t="shared" si="4"/>
        <v>5846.5956477254158</v>
      </c>
      <c r="M14" s="13">
        <f t="shared" si="5"/>
        <v>73.111099761792048</v>
      </c>
      <c r="N14" s="8">
        <f>B14/VLOOKUP(A14,'05.04'!A$2:B$200,2,FALSE)-1</f>
        <v>7.3958593165377895E-2</v>
      </c>
      <c r="O14" s="12">
        <f>(B14-VLOOKUP(A14,'05.04'!A$2:B$200,2,FALSE))/G14*1000000</f>
        <v>67.981004296101403</v>
      </c>
      <c r="P14" s="14">
        <f>B14-2*VLOOKUP(A14,'05.04'!A$2:B$200,2,FALSE)+VLOOKUP(A14,'04.04'!A$2:B$200,2,FALSE)</f>
        <v>164</v>
      </c>
      <c r="Q14" s="30">
        <f t="shared" si="6"/>
        <v>19.045407037510163</v>
      </c>
    </row>
    <row r="15" spans="1:17">
      <c r="A15" s="44" t="s">
        <v>84</v>
      </c>
      <c r="B15" s="44">
        <v>4314</v>
      </c>
      <c r="C15" s="44">
        <v>118</v>
      </c>
      <c r="D15" s="44">
        <v>328</v>
      </c>
      <c r="E15" s="45">
        <v>2.7400000000000001E-2</v>
      </c>
      <c r="F15" s="8">
        <f t="shared" si="0"/>
        <v>0.26457399103139012</v>
      </c>
      <c r="G15" s="10">
        <v>1391390369</v>
      </c>
      <c r="H15" s="10">
        <v>75635457</v>
      </c>
      <c r="I15" s="11">
        <f t="shared" si="1"/>
        <v>5.4359623787219126E-2</v>
      </c>
      <c r="J15" s="40">
        <f t="shared" si="2"/>
        <v>3868</v>
      </c>
      <c r="K15" s="12">
        <f t="shared" si="3"/>
        <v>2.7799531218402444E-2</v>
      </c>
      <c r="L15" s="13">
        <f t="shared" si="4"/>
        <v>84.807256560793391</v>
      </c>
      <c r="M15" s="13">
        <f t="shared" si="5"/>
        <v>0.48555143664794587</v>
      </c>
      <c r="N15" s="8">
        <f>B15/VLOOKUP(A15,'05.04'!A$2:B$200,2,FALSE)-1</f>
        <v>0.2023411371237458</v>
      </c>
      <c r="O15" s="12">
        <f>(B15-VLOOKUP(A15,'05.04'!A$2:B$200,2,FALSE))/G15*1000000</f>
        <v>0.52178023951810182</v>
      </c>
      <c r="P15" s="14">
        <f>B15-2*VLOOKUP(A15,'05.04'!A$2:B$200,2,FALSE)+VLOOKUP(A15,'04.04'!A$2:B$200,2,FALSE)</f>
        <v>220</v>
      </c>
      <c r="Q15" s="30">
        <f t="shared" si="6"/>
        <v>50.996754751970329</v>
      </c>
    </row>
    <row r="16" spans="1:17">
      <c r="A16" s="44" t="s">
        <v>71</v>
      </c>
      <c r="B16" s="44">
        <v>2273</v>
      </c>
      <c r="C16" s="44">
        <v>198</v>
      </c>
      <c r="D16" s="44">
        <v>164</v>
      </c>
      <c r="E16" s="45">
        <v>8.72E-2</v>
      </c>
      <c r="F16" s="8">
        <f t="shared" si="0"/>
        <v>0.54696132596685088</v>
      </c>
      <c r="G16" s="10">
        <v>273608457</v>
      </c>
      <c r="H16" s="10">
        <v>16771240</v>
      </c>
      <c r="I16" s="11">
        <f t="shared" si="1"/>
        <v>6.1296497132762237E-2</v>
      </c>
      <c r="J16" s="40">
        <f t="shared" si="2"/>
        <v>1911</v>
      </c>
      <c r="K16" s="12">
        <f t="shared" si="3"/>
        <v>6.9844332333631048E-2</v>
      </c>
      <c r="L16" s="13">
        <f t="shared" si="4"/>
        <v>723.66184207529818</v>
      </c>
      <c r="M16" s="13">
        <f t="shared" si="5"/>
        <v>2.2481921224636197</v>
      </c>
      <c r="N16" s="8">
        <f>B16/VLOOKUP(A16,'05.04'!A$2:B$200,2,FALSE)-1</f>
        <v>8.6520076481835462E-2</v>
      </c>
      <c r="O16" s="12">
        <f>(B16-VLOOKUP(A16,'05.04'!A$2:B$200,2,FALSE))/G16*1000000</f>
        <v>0.66152925967489373</v>
      </c>
      <c r="P16" s="14">
        <f>B16-2*VLOOKUP(A16,'05.04'!A$2:B$200,2,FALSE)+VLOOKUP(A16,'04.04'!A$2:B$200,2,FALSE)</f>
        <v>75</v>
      </c>
      <c r="Q16" s="30">
        <f t="shared" si="6"/>
        <v>32.996040475142983</v>
      </c>
    </row>
    <row r="17" spans="1:17">
      <c r="A17" s="44" t="s">
        <v>10</v>
      </c>
      <c r="B17" s="44">
        <v>58226</v>
      </c>
      <c r="C17" s="44">
        <v>3603</v>
      </c>
      <c r="D17" s="44">
        <v>22011</v>
      </c>
      <c r="E17" s="45">
        <v>6.1899999999999997E-2</v>
      </c>
      <c r="F17" s="8">
        <f t="shared" si="0"/>
        <v>0.1406652611852893</v>
      </c>
      <c r="G17" s="10">
        <v>83979449</v>
      </c>
      <c r="H17" s="10">
        <v>4193255</v>
      </c>
      <c r="I17" s="11">
        <f t="shared" si="1"/>
        <v>4.9931918462575289E-2</v>
      </c>
      <c r="J17" s="40">
        <f t="shared" si="2"/>
        <v>32612</v>
      </c>
      <c r="K17" s="12">
        <f t="shared" si="3"/>
        <v>3.8833310278089579</v>
      </c>
      <c r="L17" s="13">
        <f t="shared" si="4"/>
        <v>42903.353652629943</v>
      </c>
      <c r="M17" s="13">
        <f t="shared" si="5"/>
        <v>129.07669210059527</v>
      </c>
      <c r="N17" s="8">
        <f>B17/VLOOKUP(A17,'05.04'!A$2:B$200,2,FALSE)-1</f>
        <v>4.4543709524065722E-2</v>
      </c>
      <c r="O17" s="12">
        <f>(B17-VLOOKUP(A17,'05.04'!A$2:B$200,2,FALSE))/G17*1000000</f>
        <v>29.566757457529878</v>
      </c>
      <c r="P17" s="14">
        <f>B17-2*VLOOKUP(A17,'05.04'!A$2:B$200,2,FALSE)+VLOOKUP(A17,'04.04'!A$2:B$200,2,FALSE)</f>
        <v>-77</v>
      </c>
      <c r="Q17" s="30">
        <f t="shared" si="6"/>
        <v>-1.3224332772301035</v>
      </c>
    </row>
    <row r="18" spans="1:17">
      <c r="A18" s="44" t="s">
        <v>48</v>
      </c>
      <c r="B18" s="44">
        <v>4994</v>
      </c>
      <c r="C18" s="44">
        <v>158</v>
      </c>
      <c r="D18" s="44">
        <v>25</v>
      </c>
      <c r="E18" s="45">
        <v>3.1699999999999999E-2</v>
      </c>
      <c r="F18" s="8">
        <f t="shared" si="0"/>
        <v>0.86338797814207646</v>
      </c>
      <c r="G18" s="10">
        <v>4757294</v>
      </c>
      <c r="H18" s="10">
        <v>551023</v>
      </c>
      <c r="I18" s="11">
        <f t="shared" si="1"/>
        <v>0.115826980632267</v>
      </c>
      <c r="J18" s="40">
        <f t="shared" si="2"/>
        <v>4811</v>
      </c>
      <c r="K18" s="12">
        <f t="shared" si="3"/>
        <v>10.112891908719538</v>
      </c>
      <c r="L18" s="13">
        <f t="shared" si="4"/>
        <v>33212.158004109056</v>
      </c>
      <c r="M18" s="13">
        <f t="shared" si="5"/>
        <v>183.26782695030496</v>
      </c>
      <c r="N18" s="8">
        <f>B18/VLOOKUP(A18,'05.04'!A$2:B$200,2,FALSE)-1</f>
        <v>8.4708948740225942E-2</v>
      </c>
      <c r="O18" s="12">
        <f>(B18-VLOOKUP(A18,'05.04'!A$2:B$200,2,FALSE))/G18*1000000</f>
        <v>81.979377351914763</v>
      </c>
      <c r="P18" s="14">
        <f>B18-2*VLOOKUP(A18,'05.04'!A$2:B$200,2,FALSE)+VLOOKUP(A18,'04.04'!A$2:B$200,2,FALSE)</f>
        <v>59</v>
      </c>
      <c r="Q18" s="30">
        <f t="shared" si="6"/>
        <v>11.814177012414898</v>
      </c>
    </row>
    <row r="19" spans="1:17">
      <c r="A19" s="44" t="s">
        <v>73</v>
      </c>
      <c r="B19" s="44">
        <v>1486</v>
      </c>
      <c r="C19" s="44">
        <v>4</v>
      </c>
      <c r="D19" s="44">
        <v>428</v>
      </c>
      <c r="E19" s="45">
        <v>2.7000000000000001E-3</v>
      </c>
      <c r="F19" s="8">
        <f t="shared" si="0"/>
        <v>9.2592592592592587E-3</v>
      </c>
      <c r="G19" s="10">
        <v>340637</v>
      </c>
      <c r="H19" s="10">
        <v>43023</v>
      </c>
      <c r="I19" s="11">
        <f t="shared" si="1"/>
        <v>0.12630160552142017</v>
      </c>
      <c r="J19" s="40">
        <f t="shared" si="2"/>
        <v>1054</v>
      </c>
      <c r="K19" s="12">
        <f t="shared" si="3"/>
        <v>30.942029198237417</v>
      </c>
      <c r="L19" s="13">
        <f t="shared" si="4"/>
        <v>11742.705578078716</v>
      </c>
      <c r="M19" s="13">
        <f t="shared" si="5"/>
        <v>190.61561815948269</v>
      </c>
      <c r="N19" s="8">
        <f>B19/VLOOKUP(A19,'05.04'!A$2:B$200,2,FALSE)-1</f>
        <v>4.8694424841213779E-2</v>
      </c>
      <c r="O19" s="12">
        <f>(B19-VLOOKUP(A19,'05.04'!A$2:B$200,2,FALSE))/G19*1000000</f>
        <v>202.56167122185789</v>
      </c>
      <c r="P19" s="14">
        <f>B19-2*VLOOKUP(A19,'05.04'!A$2:B$200,2,FALSE)+VLOOKUP(A19,'04.04'!A$2:B$200,2,FALSE)</f>
        <v>16</v>
      </c>
      <c r="Q19" s="30">
        <f t="shared" si="6"/>
        <v>10.767160161507402</v>
      </c>
    </row>
    <row r="20" spans="1:17">
      <c r="A20" s="44" t="s">
        <v>6</v>
      </c>
      <c r="B20" s="44">
        <v>131646</v>
      </c>
      <c r="C20" s="44">
        <v>12641</v>
      </c>
      <c r="D20" s="44">
        <v>38080</v>
      </c>
      <c r="E20" s="45">
        <v>9.6100000000000005E-2</v>
      </c>
      <c r="F20" s="8">
        <f t="shared" si="0"/>
        <v>0.24922615879024468</v>
      </c>
      <c r="G20" s="10">
        <v>45692442</v>
      </c>
      <c r="H20" s="10">
        <v>7821312</v>
      </c>
      <c r="I20" s="11">
        <f t="shared" si="1"/>
        <v>0.17117299180464024</v>
      </c>
      <c r="J20" s="40">
        <f t="shared" si="2"/>
        <v>80925</v>
      </c>
      <c r="K20" s="12">
        <f t="shared" si="3"/>
        <v>17.710806526821219</v>
      </c>
      <c r="L20" s="13">
        <f t="shared" si="4"/>
        <v>276654.06895958859</v>
      </c>
      <c r="M20" s="13">
        <f t="shared" si="5"/>
        <v>699.983334815989</v>
      </c>
      <c r="N20" s="8">
        <f>B20/VLOOKUP(A20,'05.04'!A$2:B$200,2,FALSE)-1</f>
        <v>4.3418299410310057E-2</v>
      </c>
      <c r="O20" s="12">
        <f>(B20-VLOOKUP(A20,'05.04'!A$2:B$200,2,FALSE))/G20*1000000</f>
        <v>119.88853648925132</v>
      </c>
      <c r="P20" s="14">
        <f>B20-2*VLOOKUP(A20,'05.04'!A$2:B$200,2,FALSE)+VLOOKUP(A20,'04.04'!A$2:B$200,2,FALSE)</f>
        <v>-1491</v>
      </c>
      <c r="Q20" s="30">
        <f t="shared" si="6"/>
        <v>-11.325828357868829</v>
      </c>
    </row>
    <row r="21" spans="1:17">
      <c r="A21" s="44" t="s">
        <v>2</v>
      </c>
      <c r="B21" s="44">
        <v>128948</v>
      </c>
      <c r="C21" s="44">
        <v>15887</v>
      </c>
      <c r="D21" s="44">
        <v>21815</v>
      </c>
      <c r="E21" s="45">
        <v>0.12330000000000001</v>
      </c>
      <c r="F21" s="8">
        <f t="shared" si="0"/>
        <v>0.42138348098244127</v>
      </c>
      <c r="G21" s="10">
        <v>60015723</v>
      </c>
      <c r="H21" s="10">
        <v>12152963</v>
      </c>
      <c r="I21" s="11">
        <f t="shared" si="1"/>
        <v>0.20249631917289407</v>
      </c>
      <c r="J21" s="40">
        <f t="shared" si="2"/>
        <v>91246</v>
      </c>
      <c r="K21" s="12">
        <f t="shared" si="3"/>
        <v>15.203682541656624</v>
      </c>
      <c r="L21" s="13">
        <f t="shared" si="4"/>
        <v>264713.96503879497</v>
      </c>
      <c r="M21" s="13">
        <f t="shared" si="5"/>
        <v>634.39948682143722</v>
      </c>
      <c r="N21" s="8">
        <f>B21/VLOOKUP(A21,'05.04'!A$2:B$200,2,FALSE)-1</f>
        <v>3.4629950574491364E-2</v>
      </c>
      <c r="O21" s="12">
        <f>(B21-VLOOKUP(A21,'05.04'!A$2:B$200,2,FALSE))/G21*1000000</f>
        <v>71.914488141715793</v>
      </c>
      <c r="P21" s="14">
        <f>B21-2*VLOOKUP(A21,'05.04'!A$2:B$200,2,FALSE)+VLOOKUP(A21,'04.04'!A$2:B$200,2,FALSE)</f>
        <v>-489</v>
      </c>
      <c r="Q21" s="30">
        <f t="shared" si="6"/>
        <v>-3.7922263237894347</v>
      </c>
    </row>
    <row r="22" spans="1:17">
      <c r="A22" s="44" t="s">
        <v>26</v>
      </c>
      <c r="B22" s="44">
        <v>15512</v>
      </c>
      <c r="C22" s="44">
        <v>280</v>
      </c>
      <c r="D22" s="44">
        <v>2942</v>
      </c>
      <c r="E22" s="45">
        <v>1.8100000000000002E-2</v>
      </c>
      <c r="F22" s="8">
        <f t="shared" si="0"/>
        <v>8.6902545003103668E-2</v>
      </c>
      <c r="G22" s="10">
        <v>37744652</v>
      </c>
      <c r="H22" s="10">
        <v>5971445</v>
      </c>
      <c r="I22" s="11">
        <f t="shared" si="1"/>
        <v>0.15820638643058624</v>
      </c>
      <c r="J22" s="40">
        <f t="shared" si="2"/>
        <v>12290</v>
      </c>
      <c r="K22" s="12">
        <f t="shared" si="3"/>
        <v>3.2560904257376651</v>
      </c>
      <c r="L22" s="13">
        <f t="shared" si="4"/>
        <v>7418.2694809320265</v>
      </c>
      <c r="M22" s="13">
        <f t="shared" si="5"/>
        <v>49.147285003756508</v>
      </c>
      <c r="N22" s="8">
        <f>B22/VLOOKUP(A22,'05.04'!A$2:B$200,2,FALSE)-1</f>
        <v>0.10657725781138527</v>
      </c>
      <c r="O22" s="12">
        <f>(B22-VLOOKUP(A22,'05.04'!A$2:B$200,2,FALSE))/G22*1000000</f>
        <v>39.581766444687318</v>
      </c>
      <c r="P22" s="14">
        <f>B22-2*VLOOKUP(A22,'05.04'!A$2:B$200,2,FALSE)+VLOOKUP(A22,'04.04'!A$2:B$200,2,FALSE)</f>
        <v>25</v>
      </c>
      <c r="Q22" s="30">
        <f t="shared" si="6"/>
        <v>1.6116554925219184</v>
      </c>
    </row>
    <row r="23" spans="1:17">
      <c r="A23" s="44" t="s">
        <v>140</v>
      </c>
      <c r="B23" s="44">
        <v>1604</v>
      </c>
      <c r="C23" s="44">
        <v>4</v>
      </c>
      <c r="D23" s="44">
        <v>123</v>
      </c>
      <c r="E23" s="45">
        <v>2.5000000000000001E-3</v>
      </c>
      <c r="F23" s="8">
        <f t="shared" si="0"/>
        <v>3.1496062992125984E-2</v>
      </c>
      <c r="G23" s="10">
        <v>2805935</v>
      </c>
      <c r="H23" s="10">
        <v>41666</v>
      </c>
      <c r="I23" s="11">
        <f t="shared" si="1"/>
        <v>1.4849239201905961E-2</v>
      </c>
      <c r="J23" s="40">
        <f t="shared" si="2"/>
        <v>1477</v>
      </c>
      <c r="K23" s="12">
        <f t="shared" si="3"/>
        <v>5.2638425337721655</v>
      </c>
      <c r="L23" s="13">
        <f t="shared" si="4"/>
        <v>1425.5497721793272</v>
      </c>
      <c r="M23" s="13">
        <f t="shared" si="5"/>
        <v>27.393191717663647</v>
      </c>
      <c r="N23" s="8">
        <f>B23/VLOOKUP(A23,'05.04'!A$2:B$200,2,FALSE)-1</f>
        <v>0.21056603773584914</v>
      </c>
      <c r="O23" s="12">
        <f>(B23-VLOOKUP(A23,'05.04'!A$2:B$200,2,FALSE))/G23*1000000</f>
        <v>99.432096609508065</v>
      </c>
      <c r="P23" s="14">
        <f>B23-2*VLOOKUP(A23,'05.04'!A$2:B$200,2,FALSE)+VLOOKUP(A23,'04.04'!A$2:B$200,2,FALSE)</f>
        <v>29</v>
      </c>
      <c r="Q23" s="30">
        <f t="shared" si="6"/>
        <v>18.079800498753119</v>
      </c>
    </row>
    <row r="24" spans="1:17">
      <c r="A24" s="44" t="s">
        <v>0</v>
      </c>
      <c r="B24" s="44">
        <v>83015</v>
      </c>
      <c r="C24" s="44">
        <v>3340</v>
      </c>
      <c r="D24" s="44">
        <v>77357</v>
      </c>
      <c r="E24" s="45">
        <v>4.0300000000000002E-2</v>
      </c>
      <c r="F24" s="8">
        <f t="shared" si="0"/>
        <v>4.1389394896960231E-2</v>
      </c>
      <c r="G24" s="10">
        <v>1410229408</v>
      </c>
      <c r="H24" s="10">
        <v>124696847</v>
      </c>
      <c r="I24" s="11">
        <f t="shared" si="1"/>
        <v>8.842309364179704E-2</v>
      </c>
      <c r="J24" s="40">
        <f t="shared" si="2"/>
        <v>2318</v>
      </c>
      <c r="K24" s="12">
        <f t="shared" si="3"/>
        <v>1.6437041993666891E-2</v>
      </c>
      <c r="L24" s="13">
        <f t="shared" si="4"/>
        <v>2368.4089844196469</v>
      </c>
      <c r="M24" s="13">
        <f t="shared" si="5"/>
        <v>1.9730595007521616</v>
      </c>
      <c r="N24" s="8">
        <f>B24/VLOOKUP(A24,'05.04'!A$2:B$200,2,FALSE)-1</f>
        <v>1.0249608103218844E-3</v>
      </c>
      <c r="O24" s="12">
        <f>(B24-VLOOKUP(A24,'05.04'!A$2:B$200,2,FALSE))/G24*1000000</f>
        <v>6.0273881340020964E-2</v>
      </c>
      <c r="P24" s="14">
        <f>B24-2*VLOOKUP(A24,'05.04'!A$2:B$200,2,FALSE)+VLOOKUP(A24,'04.04'!A$2:B$200,2,FALSE)</f>
        <v>30</v>
      </c>
      <c r="Q24" s="30">
        <f t="shared" si="6"/>
        <v>0.36138047340842017</v>
      </c>
    </row>
    <row r="25" spans="1:17">
      <c r="A25" s="44" t="s">
        <v>134</v>
      </c>
      <c r="B25" s="44">
        <v>1485</v>
      </c>
      <c r="C25" s="44">
        <v>35</v>
      </c>
      <c r="D25" s="44">
        <v>88</v>
      </c>
      <c r="E25" s="45">
        <v>2.3599999999999999E-2</v>
      </c>
      <c r="F25" s="8">
        <f t="shared" si="0"/>
        <v>0.28455284552845528</v>
      </c>
      <c r="G25" s="10">
        <v>50536880</v>
      </c>
      <c r="H25" s="10">
        <v>3096281</v>
      </c>
      <c r="I25" s="11">
        <f t="shared" si="1"/>
        <v>6.126775139264632E-2</v>
      </c>
      <c r="J25" s="40">
        <f t="shared" si="2"/>
        <v>1362</v>
      </c>
      <c r="K25" s="12">
        <f t="shared" si="3"/>
        <v>0.26950615075564616</v>
      </c>
      <c r="L25" s="13">
        <f t="shared" si="4"/>
        <v>692.56352984196883</v>
      </c>
      <c r="M25" s="13">
        <f t="shared" si="5"/>
        <v>4.3203024324860877</v>
      </c>
      <c r="N25" s="8">
        <f>B25/VLOOKUP(A25,'05.04'!A$2:B$200,2,FALSE)-1</f>
        <v>5.6187766714082432E-2</v>
      </c>
      <c r="O25" s="12">
        <f>(B25-VLOOKUP(A25,'05.04'!A$2:B$200,2,FALSE))/G25*1000000</f>
        <v>1.563214824500444</v>
      </c>
      <c r="P25" s="14">
        <f>B25-2*VLOOKUP(A25,'05.04'!A$2:B$200,2,FALSE)+VLOOKUP(A25,'04.04'!A$2:B$200,2,FALSE)</f>
        <v>-60</v>
      </c>
      <c r="Q25" s="30">
        <f t="shared" si="6"/>
        <v>-40.404040404040408</v>
      </c>
    </row>
    <row r="26" spans="1:17">
      <c r="A26" s="44" t="s">
        <v>51</v>
      </c>
      <c r="B26" s="44">
        <v>2804</v>
      </c>
      <c r="C26" s="44">
        <v>36</v>
      </c>
      <c r="D26" s="44">
        <v>500</v>
      </c>
      <c r="E26" s="45">
        <v>1.29E-2</v>
      </c>
      <c r="F26" s="8">
        <f t="shared" si="0"/>
        <v>6.7164179104477612E-2</v>
      </c>
      <c r="G26" s="10">
        <v>629751</v>
      </c>
      <c r="H26" s="10">
        <v>93495</v>
      </c>
      <c r="I26" s="11">
        <f t="shared" si="1"/>
        <v>0.14846344031212336</v>
      </c>
      <c r="J26" s="40">
        <f t="shared" si="2"/>
        <v>2268</v>
      </c>
      <c r="K26" s="12">
        <f t="shared" si="3"/>
        <v>36.014234197325614</v>
      </c>
      <c r="L26" s="13">
        <f t="shared" si="4"/>
        <v>57165.451106866043</v>
      </c>
      <c r="M26" s="13">
        <f t="shared" si="5"/>
        <v>453.73670164076873</v>
      </c>
      <c r="N26" s="8">
        <f>B26/VLOOKUP(A26,'05.04'!A$2:B$200,2,FALSE)-1</f>
        <v>2.7482594356907253E-2</v>
      </c>
      <c r="O26" s="12">
        <f>(B26-VLOOKUP(A26,'05.04'!A$2:B$200,2,FALSE))/G26*1000000</f>
        <v>119.09468980597094</v>
      </c>
      <c r="P26" s="14">
        <f>B26-2*VLOOKUP(A26,'05.04'!A$2:B$200,2,FALSE)+VLOOKUP(A26,'04.04'!A$2:B$200,2,FALSE)</f>
        <v>-42</v>
      </c>
      <c r="Q26" s="30">
        <f t="shared" si="6"/>
        <v>-14.978601997146932</v>
      </c>
    </row>
    <row r="27" spans="1:17">
      <c r="A27" s="44" t="s">
        <v>44</v>
      </c>
      <c r="B27" s="44">
        <v>3662</v>
      </c>
      <c r="C27" s="44">
        <v>61</v>
      </c>
      <c r="D27" s="44">
        <v>1005</v>
      </c>
      <c r="E27" s="45">
        <v>1.67E-2</v>
      </c>
      <c r="F27" s="8">
        <f t="shared" si="0"/>
        <v>5.7223264540337708E-2</v>
      </c>
      <c r="G27" s="10">
        <v>32581623</v>
      </c>
      <c r="H27" s="10">
        <v>1614554</v>
      </c>
      <c r="I27" s="11">
        <f t="shared" si="1"/>
        <v>4.9554130560039933E-2</v>
      </c>
      <c r="J27" s="40">
        <f t="shared" si="2"/>
        <v>2596</v>
      </c>
      <c r="K27" s="12">
        <f t="shared" si="3"/>
        <v>0.79676816590751165</v>
      </c>
      <c r="L27" s="13">
        <f t="shared" si="4"/>
        <v>1872.2210369937679</v>
      </c>
      <c r="M27" s="13">
        <f t="shared" si="5"/>
        <v>12.213624039649265</v>
      </c>
      <c r="N27" s="8">
        <f>B27/VLOOKUP(A27,'05.04'!A$2:B$200,2,FALSE)-1</f>
        <v>5.1392477749066856E-2</v>
      </c>
      <c r="O27" s="12">
        <f>(B27-VLOOKUP(A27,'05.04'!A$2:B$200,2,FALSE))/G27*1000000</f>
        <v>5.4938945183915484</v>
      </c>
      <c r="P27" s="14">
        <f>B27-2*VLOOKUP(A27,'05.04'!A$2:B$200,2,FALSE)+VLOOKUP(A27,'04.04'!A$2:B$200,2,FALSE)</f>
        <v>29</v>
      </c>
      <c r="Q27" s="30">
        <f t="shared" si="6"/>
        <v>7.9191698525395964</v>
      </c>
    </row>
    <row r="28" spans="1:17">
      <c r="A28" s="44" t="s">
        <v>149</v>
      </c>
      <c r="B28" s="44">
        <v>1113</v>
      </c>
      <c r="C28" s="44">
        <v>71</v>
      </c>
      <c r="D28" s="44">
        <v>76</v>
      </c>
      <c r="E28" s="45">
        <v>6.3799999999999996E-2</v>
      </c>
      <c r="F28" s="8">
        <f t="shared" si="0"/>
        <v>0.48299319727891155</v>
      </c>
      <c r="G28" s="46">
        <v>38678310</v>
      </c>
      <c r="H28" s="46">
        <v>2229328</v>
      </c>
      <c r="I28" s="11">
        <f t="shared" si="1"/>
        <v>5.7637678585232915E-2</v>
      </c>
      <c r="J28" s="40">
        <f t="shared" si="2"/>
        <v>966</v>
      </c>
      <c r="K28" s="12">
        <f t="shared" si="3"/>
        <v>0.24975238059780791</v>
      </c>
      <c r="L28" s="13">
        <f t="shared" si="4"/>
        <v>1835.6541431101825</v>
      </c>
      <c r="M28" s="13">
        <f t="shared" si="5"/>
        <v>6.7709599924678132</v>
      </c>
      <c r="N28" s="8" t="e">
        <f>B28/VLOOKUP(A28,'05.04'!A$2:B$200,2,FALSE)-1</f>
        <v>#N/A</v>
      </c>
      <c r="O28" s="12" t="e">
        <f>(B28-VLOOKUP(A28,'05.04'!A$2:B$200,2,FALSE))/G28*1000000</f>
        <v>#N/A</v>
      </c>
      <c r="P28" s="14" t="e">
        <f>B28-2*VLOOKUP(A28,'05.04'!A$2:B$200,2,FALSE)+VLOOKUP(A28,'04.04'!A$2:B$200,2,FALSE)</f>
        <v>#N/A</v>
      </c>
      <c r="Q28" s="30" t="e">
        <f t="shared" si="6"/>
        <v>#N/A</v>
      </c>
    </row>
    <row r="29" spans="1:17">
      <c r="A29" s="44" t="s">
        <v>130</v>
      </c>
      <c r="B29" s="44">
        <v>2143</v>
      </c>
      <c r="C29" s="44">
        <v>94</v>
      </c>
      <c r="D29" s="44">
        <v>633</v>
      </c>
      <c r="E29" s="45">
        <v>4.3900000000000002E-2</v>
      </c>
      <c r="F29" s="8">
        <f t="shared" si="0"/>
        <v>0.12929848693259974</v>
      </c>
      <c r="G29" s="10">
        <v>135531351</v>
      </c>
      <c r="H29" s="10">
        <v>8863500</v>
      </c>
      <c r="I29" s="11">
        <f t="shared" si="1"/>
        <v>6.5398152786066449E-2</v>
      </c>
      <c r="J29" s="40">
        <f t="shared" si="2"/>
        <v>1416</v>
      </c>
      <c r="K29" s="12">
        <f t="shared" si="3"/>
        <v>0.10447767173810581</v>
      </c>
      <c r="L29" s="13">
        <f t="shared" si="4"/>
        <v>693.56646492810364</v>
      </c>
      <c r="M29" s="13">
        <f t="shared" si="5"/>
        <v>2.6918805592246637</v>
      </c>
      <c r="N29" s="8">
        <f>B29/VLOOKUP(A29,'05.04'!A$2:B$200,2,FALSE)-1</f>
        <v>0.1338624338624339</v>
      </c>
      <c r="O29" s="12">
        <f>(B29-VLOOKUP(A29,'05.04'!A$2:B$200,2,FALSE))/G29*1000000</f>
        <v>1.8667267619873427</v>
      </c>
      <c r="P29" s="14">
        <f>B29-2*VLOOKUP(A29,'05.04'!A$2:B$200,2,FALSE)+VLOOKUP(A29,'04.04'!A$2:B$200,2,FALSE)</f>
        <v>51</v>
      </c>
      <c r="Q29" s="30">
        <f t="shared" si="6"/>
        <v>23.79841343910406</v>
      </c>
    </row>
    <row r="30" spans="1:17">
      <c r="A30" s="44" t="s">
        <v>20</v>
      </c>
      <c r="B30" s="44">
        <v>17851</v>
      </c>
      <c r="C30" s="44">
        <v>1766</v>
      </c>
      <c r="D30" s="44">
        <v>914</v>
      </c>
      <c r="E30" s="45">
        <v>9.9000000000000005E-2</v>
      </c>
      <c r="F30" s="8">
        <f t="shared" si="0"/>
        <v>0.65895522388059702</v>
      </c>
      <c r="G30" s="10">
        <v>17207441</v>
      </c>
      <c r="H30" s="10">
        <v>2679933</v>
      </c>
      <c r="I30" s="11">
        <f t="shared" si="1"/>
        <v>0.15574268132024977</v>
      </c>
      <c r="J30" s="40">
        <f t="shared" si="2"/>
        <v>15171</v>
      </c>
      <c r="K30" s="12">
        <f t="shared" si="3"/>
        <v>8.8165346607900617</v>
      </c>
      <c r="L30" s="13">
        <f t="shared" si="4"/>
        <v>102630.01918762935</v>
      </c>
      <c r="M30" s="13">
        <f t="shared" si="5"/>
        <v>300.80577145481823</v>
      </c>
      <c r="N30" s="8">
        <f>B30/VLOOKUP(A30,'05.04'!A$2:B$200,2,FALSE)-1</f>
        <v>7.3615204185962568E-2</v>
      </c>
      <c r="O30" s="12">
        <f>(B30-VLOOKUP(A30,'05.04'!A$2:B$200,2,FALSE))/G30*1000000</f>
        <v>71.132017828798595</v>
      </c>
      <c r="P30" s="14">
        <f>B30-2*VLOOKUP(A30,'05.04'!A$2:B$200,2,FALSE)+VLOOKUP(A30,'04.04'!A$2:B$200,2,FALSE)</f>
        <v>320</v>
      </c>
      <c r="Q30" s="30">
        <f t="shared" si="6"/>
        <v>17.926166601310854</v>
      </c>
    </row>
    <row r="31" spans="1:17">
      <c r="A31" s="44" t="s">
        <v>142</v>
      </c>
      <c r="B31" s="44">
        <v>1106</v>
      </c>
      <c r="C31" s="44">
        <v>1</v>
      </c>
      <c r="D31" s="44">
        <v>176</v>
      </c>
      <c r="E31" s="45">
        <v>1E-3</v>
      </c>
      <c r="F31" s="8">
        <f t="shared" si="0"/>
        <v>5.6497175141242938E-3</v>
      </c>
      <c r="G31" s="10">
        <v>4684867</v>
      </c>
      <c r="H31" s="10">
        <v>619770</v>
      </c>
      <c r="I31" s="11">
        <f t="shared" si="1"/>
        <v>0.1322919092473703</v>
      </c>
      <c r="J31" s="40">
        <f t="shared" si="2"/>
        <v>929</v>
      </c>
      <c r="K31" s="12">
        <f t="shared" si="3"/>
        <v>1.9829805200446458</v>
      </c>
      <c r="L31" s="13">
        <f t="shared" si="4"/>
        <v>213.45323143645271</v>
      </c>
      <c r="M31" s="13">
        <f t="shared" si="5"/>
        <v>6.5059480468189044</v>
      </c>
      <c r="N31" s="8">
        <f>B31/VLOOKUP(A31,'05.04'!A$2:B$200,2,FALSE)-1</f>
        <v>6.4485081809432243E-2</v>
      </c>
      <c r="O31" s="12">
        <f>(B31-VLOOKUP(A31,'05.04'!A$2:B$200,2,FALSE))/G31*1000000</f>
        <v>14.301366506242333</v>
      </c>
      <c r="P31" s="14" t="e">
        <f>B31-2*VLOOKUP(A31,'05.04'!A$2:B$200,2,FALSE)+VLOOKUP(A31,'04.04'!A$2:B$200,2,FALSE)</f>
        <v>#N/A</v>
      </c>
      <c r="Q31" s="30" t="e">
        <f t="shared" si="6"/>
        <v>#N/A</v>
      </c>
    </row>
    <row r="32" spans="1:17">
      <c r="A32" s="44" t="s">
        <v>28</v>
      </c>
      <c r="B32" s="44">
        <v>5759</v>
      </c>
      <c r="C32" s="44">
        <v>71</v>
      </c>
      <c r="D32" s="44">
        <v>91</v>
      </c>
      <c r="E32" s="45">
        <v>1.24E-2</v>
      </c>
      <c r="F32" s="8">
        <f t="shared" si="0"/>
        <v>0.43827160493827161</v>
      </c>
      <c r="G32" s="10">
        <v>5532096</v>
      </c>
      <c r="H32" s="10">
        <v>880918</v>
      </c>
      <c r="I32" s="11">
        <f t="shared" si="1"/>
        <v>0.15923765603489165</v>
      </c>
      <c r="J32" s="40">
        <f t="shared" si="2"/>
        <v>5597</v>
      </c>
      <c r="K32" s="12">
        <f t="shared" si="3"/>
        <v>10.11732262057636</v>
      </c>
      <c r="L32" s="13">
        <f t="shared" si="4"/>
        <v>12834.195212809032</v>
      </c>
      <c r="M32" s="13">
        <f t="shared" si="5"/>
        <v>113.95073213606207</v>
      </c>
      <c r="N32" s="8">
        <f>B32/VLOOKUP(A32,'05.04'!A$2:B$200,2,FALSE)-1</f>
        <v>2.0194862710363193E-2</v>
      </c>
      <c r="O32" s="12">
        <f>(B32-VLOOKUP(A32,'05.04'!A$2:B$200,2,FALSE))/G32*1000000</f>
        <v>20.607017665637038</v>
      </c>
      <c r="P32" s="14">
        <f>B32-2*VLOOKUP(A32,'05.04'!A$2:B$200,2,FALSE)+VLOOKUP(A32,'04.04'!A$2:B$200,2,FALSE)</f>
        <v>-161</v>
      </c>
      <c r="Q32" s="30">
        <f t="shared" si="6"/>
        <v>-27.956242403194999</v>
      </c>
    </row>
    <row r="33" spans="1:17">
      <c r="A33" s="44" t="s">
        <v>137</v>
      </c>
      <c r="B33" s="44">
        <v>1799</v>
      </c>
      <c r="C33" s="44">
        <v>10</v>
      </c>
      <c r="D33" s="44">
        <v>144</v>
      </c>
      <c r="E33" s="45">
        <v>5.5999999999999999E-3</v>
      </c>
      <c r="F33" s="8">
        <f t="shared" si="0"/>
        <v>6.4935064935064929E-2</v>
      </c>
      <c r="G33" s="28">
        <v>10066793</v>
      </c>
      <c r="H33" s="29">
        <v>92368</v>
      </c>
      <c r="I33" s="11">
        <f t="shared" si="1"/>
        <v>9.1755139894105307E-3</v>
      </c>
      <c r="J33" s="40">
        <f t="shared" si="2"/>
        <v>1645</v>
      </c>
      <c r="K33" s="12">
        <f t="shared" si="3"/>
        <v>1.6340854530335529</v>
      </c>
      <c r="L33" s="13">
        <f t="shared" si="4"/>
        <v>993.36501704167358</v>
      </c>
      <c r="M33" s="13">
        <f t="shared" si="5"/>
        <v>12.740656670282839</v>
      </c>
      <c r="N33" s="8">
        <f>B33/VLOOKUP(A33,'05.04'!A$2:B$200,2,FALSE)-1</f>
        <v>0.19534883720930241</v>
      </c>
      <c r="O33" s="12">
        <f>(B33-VLOOKUP(A33,'05.04'!A$2:B$200,2,FALSE))/G33*1000000</f>
        <v>29.204931501025204</v>
      </c>
      <c r="P33" s="14">
        <f>B33-2*VLOOKUP(A33,'05.04'!A$2:B$200,2,FALSE)+VLOOKUP(A33,'04.04'!A$2:B$200,2,FALSE)</f>
        <v>53</v>
      </c>
      <c r="Q33" s="30">
        <f t="shared" si="6"/>
        <v>29.460811561978876</v>
      </c>
    </row>
    <row r="34" spans="1:17">
      <c r="A34" s="44" t="s">
        <v>57</v>
      </c>
      <c r="B34" s="44">
        <v>3277</v>
      </c>
      <c r="C34" s="44">
        <v>50</v>
      </c>
      <c r="D34" s="44">
        <v>257</v>
      </c>
      <c r="E34" s="45">
        <v>1.5299999999999999E-2</v>
      </c>
      <c r="F34" s="8">
        <f t="shared" ref="F34:F60" si="7">IF(C34&gt;0,C34/(C34+D34),0)</f>
        <v>0.16286644951140064</v>
      </c>
      <c r="G34" s="10">
        <v>208512863</v>
      </c>
      <c r="H34" s="10">
        <v>8747801</v>
      </c>
      <c r="I34" s="11">
        <f t="shared" ref="I34:I60" si="8">H34/G34</f>
        <v>4.1953291869576408E-2</v>
      </c>
      <c r="J34" s="40">
        <f t="shared" ref="J34:J60" si="9">B34-D34-C34</f>
        <v>2970</v>
      </c>
      <c r="K34" s="12">
        <f t="shared" ref="K34:K60" si="10">J34/G34*10000</f>
        <v>0.142437255777357</v>
      </c>
      <c r="L34" s="13">
        <f t="shared" ref="L34:L60" si="11">C34/G34*1000000000</f>
        <v>239.7933598945404</v>
      </c>
      <c r="M34" s="13">
        <f t="shared" ref="M34:M60" si="12">SQRT(J34*C34)/G34*1000000</f>
        <v>1.8481208871989536</v>
      </c>
      <c r="N34" s="8">
        <f>B34/VLOOKUP(A34,'05.04'!A$2:B$200,2,FALSE)-1</f>
        <v>0.13784722222222223</v>
      </c>
      <c r="O34" s="12">
        <f>(B34-VLOOKUP(A34,'05.04'!A$2:B$200,2,FALSE))/G34*1000000</f>
        <v>1.9039592775626508</v>
      </c>
      <c r="P34" s="14">
        <f>B34-2*VLOOKUP(A34,'05.04'!A$2:B$200,2,FALSE)+VLOOKUP(A34,'04.04'!A$2:B$200,2,FALSE)</f>
        <v>225</v>
      </c>
      <c r="Q34" s="30">
        <f t="shared" ref="Q34:Q60" si="13">P34/B34*1000</f>
        <v>68.660360085443997</v>
      </c>
    </row>
    <row r="35" spans="1:17">
      <c r="A35" s="44" t="s">
        <v>129</v>
      </c>
      <c r="B35" s="44">
        <v>1988</v>
      </c>
      <c r="C35" s="44">
        <v>54</v>
      </c>
      <c r="D35" s="44">
        <v>13</v>
      </c>
      <c r="E35" s="45">
        <v>2.7199999999999998E-2</v>
      </c>
      <c r="F35" s="8">
        <f t="shared" si="7"/>
        <v>0.80597014925373134</v>
      </c>
      <c r="G35" s="10">
        <v>4244979</v>
      </c>
      <c r="H35" s="14">
        <v>304235</v>
      </c>
      <c r="I35" s="11">
        <f t="shared" si="8"/>
        <v>7.1669376927424144E-2</v>
      </c>
      <c r="J35" s="40">
        <f t="shared" si="9"/>
        <v>1921</v>
      </c>
      <c r="K35" s="12">
        <f t="shared" si="10"/>
        <v>4.5253462973550631</v>
      </c>
      <c r="L35" s="13">
        <f t="shared" si="11"/>
        <v>12720.910986838804</v>
      </c>
      <c r="M35" s="13">
        <f t="shared" si="12"/>
        <v>75.872608649811383</v>
      </c>
      <c r="N35" s="8">
        <f>B35/VLOOKUP(A35,'05.04'!A$2:B$200,2,FALSE)-1</f>
        <v>0.10383120488617426</v>
      </c>
      <c r="O35" s="12">
        <f>(B35-VLOOKUP(A35,'05.04'!A$2:B$200,2,FALSE))/G35*1000000</f>
        <v>44.052043602571416</v>
      </c>
      <c r="P35" s="14">
        <f>B35-2*VLOOKUP(A35,'05.04'!A$2:B$200,2,FALSE)+VLOOKUP(A35,'04.04'!A$2:B$200,2,FALSE)</f>
        <v>59</v>
      </c>
      <c r="Q35" s="30">
        <f t="shared" si="13"/>
        <v>29.678068410462778</v>
      </c>
    </row>
    <row r="36" spans="1:17">
      <c r="A36" s="44" t="s">
        <v>133</v>
      </c>
      <c r="B36" s="44">
        <v>2281</v>
      </c>
      <c r="C36" s="44">
        <v>83</v>
      </c>
      <c r="D36" s="44">
        <v>989</v>
      </c>
      <c r="E36" s="45">
        <v>3.6400000000000002E-2</v>
      </c>
      <c r="F36" s="8">
        <f t="shared" si="7"/>
        <v>7.742537313432836E-2</v>
      </c>
      <c r="G36" s="10">
        <v>33395910</v>
      </c>
      <c r="H36" s="14">
        <v>2121640</v>
      </c>
      <c r="I36" s="11">
        <f t="shared" si="8"/>
        <v>6.3529935252550393E-2</v>
      </c>
      <c r="J36" s="40">
        <f t="shared" si="9"/>
        <v>1209</v>
      </c>
      <c r="K36" s="12">
        <f t="shared" si="10"/>
        <v>0.36202037914223628</v>
      </c>
      <c r="L36" s="13">
        <f t="shared" si="11"/>
        <v>2485.3342819524905</v>
      </c>
      <c r="M36" s="13">
        <f t="shared" si="12"/>
        <v>9.4854713064119185</v>
      </c>
      <c r="N36" s="8">
        <f>B36/VLOOKUP(A36,'05.04'!A$2:B$200,2,FALSE)-1</f>
        <v>0.3064146620847652</v>
      </c>
      <c r="O36" s="12">
        <f>(B36-VLOOKUP(A36,'05.04'!A$2:B$200,2,FALSE))/G36*1000000</f>
        <v>16.019925793308222</v>
      </c>
      <c r="P36" s="14">
        <f>B36-2*VLOOKUP(A36,'05.04'!A$2:B$200,2,FALSE)+VLOOKUP(A36,'04.04'!A$2:B$200,2,FALSE)</f>
        <v>384</v>
      </c>
      <c r="Q36" s="30">
        <f t="shared" si="13"/>
        <v>168.34721613327488</v>
      </c>
    </row>
    <row r="37" spans="1:17">
      <c r="A37" s="44" t="s">
        <v>59</v>
      </c>
      <c r="B37" s="44">
        <v>4102</v>
      </c>
      <c r="C37" s="44">
        <v>94</v>
      </c>
      <c r="D37" s="44">
        <v>162</v>
      </c>
      <c r="E37" s="45">
        <v>2.3E-2</v>
      </c>
      <c r="F37" s="8">
        <f t="shared" si="7"/>
        <v>0.3671875</v>
      </c>
      <c r="G37" s="10">
        <v>38654304</v>
      </c>
      <c r="H37" s="10">
        <v>5278397</v>
      </c>
      <c r="I37" s="11">
        <f t="shared" si="8"/>
        <v>0.13655392682791545</v>
      </c>
      <c r="J37" s="40">
        <f t="shared" si="9"/>
        <v>3846</v>
      </c>
      <c r="K37" s="12">
        <f t="shared" si="10"/>
        <v>0.99497328939100815</v>
      </c>
      <c r="L37" s="13">
        <f t="shared" si="11"/>
        <v>2431.8119917512936</v>
      </c>
      <c r="M37" s="13">
        <f t="shared" si="12"/>
        <v>15.555024836409885</v>
      </c>
      <c r="N37" s="8">
        <f>B37/VLOOKUP(A37,'05.04'!A$2:B$200,2,FALSE)-1</f>
        <v>6.9900886802295226E-2</v>
      </c>
      <c r="O37" s="12">
        <f>(B37-VLOOKUP(A37,'05.04'!A$2:B$200,2,FALSE))/G37*1000000</f>
        <v>6.9332512105249648</v>
      </c>
      <c r="P37" s="14">
        <f>B37-2*VLOOKUP(A37,'05.04'!A$2:B$200,2,FALSE)+VLOOKUP(A37,'04.04'!A$2:B$200,2,FALSE)</f>
        <v>-63</v>
      </c>
      <c r="Q37" s="30">
        <f t="shared" si="13"/>
        <v>-15.358361774744028</v>
      </c>
    </row>
    <row r="38" spans="1:17">
      <c r="A38" s="44" t="s">
        <v>30</v>
      </c>
      <c r="B38" s="44">
        <v>11278</v>
      </c>
      <c r="C38" s="44">
        <v>295</v>
      </c>
      <c r="D38" s="44">
        <v>75</v>
      </c>
      <c r="E38" s="45">
        <v>2.6200000000000001E-2</v>
      </c>
      <c r="F38" s="8">
        <f t="shared" si="7"/>
        <v>0.79729729729729726</v>
      </c>
      <c r="G38" s="10">
        <v>10134541</v>
      </c>
      <c r="H38" s="10">
        <v>1823298</v>
      </c>
      <c r="I38" s="11">
        <f t="shared" si="8"/>
        <v>0.17990928252202049</v>
      </c>
      <c r="J38" s="40">
        <f t="shared" si="9"/>
        <v>10908</v>
      </c>
      <c r="K38" s="12">
        <f t="shared" si="10"/>
        <v>10.763190952604562</v>
      </c>
      <c r="L38" s="13">
        <f t="shared" si="11"/>
        <v>29108.373038305337</v>
      </c>
      <c r="M38" s="13">
        <f t="shared" si="12"/>
        <v>177.00253595102149</v>
      </c>
      <c r="N38" s="8">
        <f>B38/VLOOKUP(A38,'05.04'!A$2:B$200,2,FALSE)-1</f>
        <v>7.1645762067654939E-2</v>
      </c>
      <c r="O38" s="12">
        <f>(B38-VLOOKUP(A38,'05.04'!A$2:B$200,2,FALSE))/G38*1000000</f>
        <v>74.399028036888893</v>
      </c>
      <c r="P38" s="14">
        <f>B38-2*VLOOKUP(A38,'05.04'!A$2:B$200,2,FALSE)+VLOOKUP(A38,'04.04'!A$2:B$200,2,FALSE)</f>
        <v>116</v>
      </c>
      <c r="Q38" s="30">
        <f t="shared" si="13"/>
        <v>10.285511615534668</v>
      </c>
    </row>
    <row r="39" spans="1:17">
      <c r="A39" s="44" t="s">
        <v>75</v>
      </c>
      <c r="B39" s="44">
        <v>6343</v>
      </c>
      <c r="C39" s="44">
        <v>51</v>
      </c>
      <c r="D39" s="44">
        <v>420</v>
      </c>
      <c r="E39" s="45">
        <v>8.0999999999999996E-3</v>
      </c>
      <c r="F39" s="8">
        <f t="shared" si="7"/>
        <v>0.10828025477707007</v>
      </c>
      <c r="G39" s="10">
        <v>146584212</v>
      </c>
      <c r="H39" s="10">
        <v>19090760</v>
      </c>
      <c r="I39" s="11">
        <f t="shared" si="8"/>
        <v>0.1302374910607699</v>
      </c>
      <c r="J39" s="40">
        <f t="shared" si="9"/>
        <v>5872</v>
      </c>
      <c r="K39" s="12">
        <f t="shared" si="10"/>
        <v>0.40058884376988702</v>
      </c>
      <c r="L39" s="13">
        <f t="shared" si="11"/>
        <v>347.92287180286507</v>
      </c>
      <c r="M39" s="13">
        <f t="shared" si="12"/>
        <v>3.733283018157187</v>
      </c>
      <c r="N39" s="8">
        <f>B39/VLOOKUP(A39,'05.04'!A$2:B$200,2,FALSE)-1</f>
        <v>0.33875052764879698</v>
      </c>
      <c r="O39" s="12">
        <f>(B39-VLOOKUP(A39,'05.04'!A$2:B$200,2,FALSE))/G39*1000000</f>
        <v>10.949337436148989</v>
      </c>
      <c r="P39" s="14">
        <f>B39-2*VLOOKUP(A39,'05.04'!A$2:B$200,2,FALSE)+VLOOKUP(A39,'04.04'!A$2:B$200,2,FALSE)</f>
        <v>1591</v>
      </c>
      <c r="Q39" s="30">
        <f t="shared" si="13"/>
        <v>250.82768406116978</v>
      </c>
    </row>
    <row r="40" spans="1:17">
      <c r="A40" s="44" t="s">
        <v>63</v>
      </c>
      <c r="B40" s="44">
        <v>3864</v>
      </c>
      <c r="C40" s="44">
        <v>156</v>
      </c>
      <c r="D40" s="44">
        <v>374</v>
      </c>
      <c r="E40" s="45">
        <v>4.0399999999999998E-2</v>
      </c>
      <c r="F40" s="8">
        <f t="shared" si="7"/>
        <v>0.29433962264150942</v>
      </c>
      <c r="G40" s="10">
        <v>18784271</v>
      </c>
      <c r="H40" s="10">
        <v>2789374</v>
      </c>
      <c r="I40" s="11">
        <f t="shared" si="8"/>
        <v>0.14849519579439627</v>
      </c>
      <c r="J40" s="40">
        <f t="shared" si="9"/>
        <v>3334</v>
      </c>
      <c r="K40" s="12">
        <f t="shared" si="10"/>
        <v>1.7748892144922739</v>
      </c>
      <c r="L40" s="13">
        <f t="shared" si="11"/>
        <v>8304.8205597118995</v>
      </c>
      <c r="M40" s="13">
        <f t="shared" si="12"/>
        <v>38.392885330131591</v>
      </c>
      <c r="N40" s="8">
        <f>B40/VLOOKUP(A40,'05.04'!A$2:B$200,2,FALSE)-1</f>
        <v>6.947135344588995E-2</v>
      </c>
      <c r="O40" s="12">
        <f>(B40-VLOOKUP(A40,'05.04'!A$2:B$200,2,FALSE))/G40*1000000</f>
        <v>13.36224333645953</v>
      </c>
      <c r="P40" s="14">
        <f>B40-2*VLOOKUP(A40,'05.04'!A$2:B$200,2,FALSE)+VLOOKUP(A40,'04.04'!A$2:B$200,2,FALSE)</f>
        <v>-179</v>
      </c>
      <c r="Q40" s="30">
        <f t="shared" si="13"/>
        <v>-46.325051759834366</v>
      </c>
    </row>
    <row r="41" spans="1:17">
      <c r="A41" s="44" t="s">
        <v>65</v>
      </c>
      <c r="B41" s="44">
        <v>2463</v>
      </c>
      <c r="C41" s="44">
        <v>34</v>
      </c>
      <c r="D41" s="44">
        <v>488</v>
      </c>
      <c r="E41" s="45">
        <v>1.3899999999999999E-2</v>
      </c>
      <c r="F41" s="8">
        <f t="shared" si="7"/>
        <v>6.5134099616858232E-2</v>
      </c>
      <c r="G41" s="10">
        <v>35185636</v>
      </c>
      <c r="H41" s="10">
        <v>1034829</v>
      </c>
      <c r="I41" s="11">
        <f t="shared" si="8"/>
        <v>2.9410552647108609E-2</v>
      </c>
      <c r="J41" s="40">
        <f t="shared" si="9"/>
        <v>1941</v>
      </c>
      <c r="K41" s="12">
        <f t="shared" si="10"/>
        <v>0.55164556354757943</v>
      </c>
      <c r="L41" s="13">
        <f t="shared" si="11"/>
        <v>966.30340858411648</v>
      </c>
      <c r="M41" s="13">
        <f t="shared" si="12"/>
        <v>7.3010751837406236</v>
      </c>
      <c r="N41" s="8">
        <f>B41/VLOOKUP(A41,'05.04'!A$2:B$200,2,FALSE)-1</f>
        <v>3.9240506329113911E-2</v>
      </c>
      <c r="O41" s="12">
        <f>(B41-VLOOKUP(A41,'05.04'!A$2:B$200,2,FALSE))/G41*1000000</f>
        <v>2.6431240293624363</v>
      </c>
      <c r="P41" s="14">
        <f>B41-2*VLOOKUP(A41,'05.04'!A$2:B$200,2,FALSE)+VLOOKUP(A41,'04.04'!A$2:B$200,2,FALSE)</f>
        <v>-238</v>
      </c>
      <c r="Q41" s="30">
        <f t="shared" si="13"/>
        <v>-96.630125862768978</v>
      </c>
    </row>
    <row r="42" spans="1:17">
      <c r="A42" s="44" t="s">
        <v>135</v>
      </c>
      <c r="B42" s="44">
        <v>1908</v>
      </c>
      <c r="C42" s="44">
        <v>51</v>
      </c>
      <c r="D42" s="44">
        <v>54</v>
      </c>
      <c r="E42" s="45">
        <v>2.6800000000000001E-2</v>
      </c>
      <c r="F42" s="8">
        <f t="shared" si="7"/>
        <v>0.48571428571428571</v>
      </c>
      <c r="G42" s="10">
        <v>8657779</v>
      </c>
      <c r="H42" s="10">
        <v>1429608</v>
      </c>
      <c r="I42" s="11">
        <f t="shared" si="8"/>
        <v>0.16512410399942062</v>
      </c>
      <c r="J42" s="40">
        <f t="shared" si="9"/>
        <v>1803</v>
      </c>
      <c r="K42" s="12">
        <f t="shared" si="10"/>
        <v>2.0825202398906235</v>
      </c>
      <c r="L42" s="13">
        <f t="shared" si="11"/>
        <v>5890.656252602429</v>
      </c>
      <c r="M42" s="13">
        <f t="shared" si="12"/>
        <v>35.024863843108385</v>
      </c>
      <c r="N42" s="8">
        <f>B42/VLOOKUP(A42,'05.04'!A$2:B$200,2,FALSE)-1</f>
        <v>0.17487684729064035</v>
      </c>
      <c r="O42" s="12">
        <f>(B42-VLOOKUP(A42,'05.04'!A$2:B$200,2,FALSE))/G42*1000000</f>
        <v>32.802870112531167</v>
      </c>
      <c r="P42" s="14">
        <f>B42-2*VLOOKUP(A42,'05.04'!A$2:B$200,2,FALSE)+VLOOKUP(A42,'04.04'!A$2:B$200,2,FALSE)</f>
        <v>136</v>
      </c>
      <c r="Q42" s="30">
        <f t="shared" si="13"/>
        <v>71.278825995807125</v>
      </c>
    </row>
    <row r="43" spans="1:17">
      <c r="A43" s="44" t="s">
        <v>136</v>
      </c>
      <c r="B43" s="44">
        <v>1309</v>
      </c>
      <c r="C43" s="44">
        <v>6</v>
      </c>
      <c r="D43" s="44">
        <v>320</v>
      </c>
      <c r="E43" s="45">
        <v>4.5999999999999999E-3</v>
      </c>
      <c r="F43" s="8">
        <f t="shared" si="7"/>
        <v>1.8404907975460124E-2</v>
      </c>
      <c r="G43" s="10">
        <v>6153312</v>
      </c>
      <c r="H43" s="10">
        <v>565933</v>
      </c>
      <c r="I43" s="11">
        <f t="shared" si="8"/>
        <v>9.1972095677904847E-2</v>
      </c>
      <c r="J43" s="40">
        <f t="shared" si="9"/>
        <v>983</v>
      </c>
      <c r="K43" s="12">
        <f t="shared" si="10"/>
        <v>1.5975136641860515</v>
      </c>
      <c r="L43" s="13">
        <f t="shared" si="11"/>
        <v>975.08463734652162</v>
      </c>
      <c r="M43" s="13">
        <f t="shared" si="12"/>
        <v>12.480829427161359</v>
      </c>
      <c r="N43" s="8">
        <f>B43/VLOOKUP(A43,'05.04'!A$2:B$200,2,FALSE)-1</f>
        <v>0.10092514718250634</v>
      </c>
      <c r="O43" s="12">
        <f>(B43-VLOOKUP(A43,'05.04'!A$2:B$200,2,FALSE))/G43*1000000</f>
        <v>19.501692746930431</v>
      </c>
      <c r="P43" s="14">
        <f>B43-2*VLOOKUP(A43,'05.04'!A$2:B$200,2,FALSE)+VLOOKUP(A43,'04.04'!A$2:B$200,2,FALSE)</f>
        <v>45</v>
      </c>
      <c r="Q43" s="30">
        <f t="shared" si="13"/>
        <v>34.377387318563791</v>
      </c>
    </row>
    <row r="44" spans="1:17">
      <c r="A44" s="44" t="s">
        <v>4</v>
      </c>
      <c r="B44" s="44">
        <v>336851</v>
      </c>
      <c r="C44" s="44">
        <v>9620</v>
      </c>
      <c r="D44" s="44">
        <v>17977</v>
      </c>
      <c r="E44" s="45">
        <v>2.86E-2</v>
      </c>
      <c r="F44" s="8">
        <f t="shared" si="7"/>
        <v>0.34858861470449687</v>
      </c>
      <c r="G44" s="10">
        <v>333453848</v>
      </c>
      <c r="H44" s="10">
        <v>43701886</v>
      </c>
      <c r="I44" s="11">
        <f t="shared" si="8"/>
        <v>0.13105827466714373</v>
      </c>
      <c r="J44" s="40">
        <f t="shared" si="9"/>
        <v>309254</v>
      </c>
      <c r="K44" s="12">
        <f t="shared" si="10"/>
        <v>9.274266944431842</v>
      </c>
      <c r="L44" s="13">
        <f t="shared" si="11"/>
        <v>28849.56961120449</v>
      </c>
      <c r="M44" s="13">
        <f t="shared" si="12"/>
        <v>163.57218889722031</v>
      </c>
      <c r="N44" s="8">
        <f>B44/VLOOKUP(A44,'05.04'!A$2:B$200,2,FALSE)-1</f>
        <v>8.090823618504861E-2</v>
      </c>
      <c r="O44" s="12">
        <f>(B44-VLOOKUP(A44,'05.04'!A$2:B$200,2,FALSE))/G44*1000000</f>
        <v>75.61466197265176</v>
      </c>
      <c r="P44" s="14">
        <f>B44-2*VLOOKUP(A44,'05.04'!A$2:B$200,2,FALSE)+VLOOKUP(A44,'04.04'!A$2:B$200,2,FALSE)</f>
        <v>-8901</v>
      </c>
      <c r="Q44" s="30">
        <f t="shared" si="13"/>
        <v>-26.424145987395018</v>
      </c>
    </row>
    <row r="45" spans="1:17">
      <c r="A45" s="44" t="s">
        <v>61</v>
      </c>
      <c r="B45" s="44">
        <v>2220</v>
      </c>
      <c r="C45" s="44">
        <v>26</v>
      </c>
      <c r="D45" s="44">
        <v>793</v>
      </c>
      <c r="E45" s="45">
        <v>1.18E-2</v>
      </c>
      <c r="F45" s="8">
        <f t="shared" si="7"/>
        <v>3.1746031746031744E-2</v>
      </c>
      <c r="G45" s="10">
        <v>69192246</v>
      </c>
      <c r="H45" s="10">
        <v>6372512</v>
      </c>
      <c r="I45" s="11">
        <f t="shared" si="8"/>
        <v>9.2098643538757213E-2</v>
      </c>
      <c r="J45" s="40">
        <f t="shared" si="9"/>
        <v>1401</v>
      </c>
      <c r="K45" s="12">
        <f t="shared" si="10"/>
        <v>0.20247933561804021</v>
      </c>
      <c r="L45" s="13">
        <f t="shared" si="11"/>
        <v>375.76464854168773</v>
      </c>
      <c r="M45" s="13">
        <f t="shared" si="12"/>
        <v>2.7583432778656705</v>
      </c>
      <c r="N45" s="8">
        <f>B45/VLOOKUP(A45,'05.04'!A$2:B$200,2,FALSE)-1</f>
        <v>2.3513139695712226E-2</v>
      </c>
      <c r="O45" s="12">
        <f>(B45-VLOOKUP(A45,'05.04'!A$2:B$200,2,FALSE))/G45*1000000</f>
        <v>0.73707681060100283</v>
      </c>
      <c r="P45" s="14">
        <f>B45-2*VLOOKUP(A45,'05.04'!A$2:B$200,2,FALSE)+VLOOKUP(A45,'04.04'!A$2:B$200,2,FALSE)</f>
        <v>-51</v>
      </c>
      <c r="Q45" s="30">
        <f t="shared" si="13"/>
        <v>-22.972972972972975</v>
      </c>
    </row>
    <row r="46" spans="1:17">
      <c r="A46" s="44" t="s">
        <v>38</v>
      </c>
      <c r="B46" s="44">
        <v>27069</v>
      </c>
      <c r="C46" s="44">
        <v>574</v>
      </c>
      <c r="D46" s="44">
        <v>1042</v>
      </c>
      <c r="E46" s="45">
        <v>2.1299999999999999E-2</v>
      </c>
      <c r="F46" s="8">
        <f t="shared" si="7"/>
        <v>0.35519801980198018</v>
      </c>
      <c r="G46" s="10">
        <v>85230581</v>
      </c>
      <c r="H46" s="10">
        <v>5330596</v>
      </c>
      <c r="I46" s="11">
        <f t="shared" si="8"/>
        <v>6.2543231988527681E-2</v>
      </c>
      <c r="J46" s="40">
        <f t="shared" si="9"/>
        <v>25453</v>
      </c>
      <c r="K46" s="12">
        <f t="shared" si="10"/>
        <v>2.9863694112328063</v>
      </c>
      <c r="L46" s="13">
        <f t="shared" si="11"/>
        <v>6734.6719131247037</v>
      </c>
      <c r="M46" s="13">
        <f t="shared" si="12"/>
        <v>44.846647807884523</v>
      </c>
      <c r="N46" s="8">
        <f>B46/VLOOKUP(A46,'05.04'!A$2:B$200,2,FALSE)-1</f>
        <v>0.13098520932564561</v>
      </c>
      <c r="O46" s="12">
        <f>(B46-VLOOKUP(A46,'05.04'!A$2:B$200,2,FALSE))/G46*1000000</f>
        <v>36.782572208442417</v>
      </c>
      <c r="P46" s="14">
        <f>B46-2*VLOOKUP(A46,'05.04'!A$2:B$200,2,FALSE)+VLOOKUP(A46,'04.04'!A$2:B$200,2,FALSE)</f>
        <v>122</v>
      </c>
      <c r="Q46" s="30">
        <f t="shared" si="13"/>
        <v>4.5070006280246782</v>
      </c>
    </row>
    <row r="47" spans="1:17">
      <c r="A47" s="44" t="s">
        <v>139</v>
      </c>
      <c r="B47" s="44">
        <v>1319</v>
      </c>
      <c r="C47" s="44">
        <v>38</v>
      </c>
      <c r="D47" s="44">
        <v>28</v>
      </c>
      <c r="E47" s="45">
        <v>2.8899999999999999E-2</v>
      </c>
      <c r="F47" s="8">
        <f t="shared" si="7"/>
        <v>0.5757575757575758</v>
      </c>
      <c r="G47" s="10">
        <v>41960633</v>
      </c>
      <c r="H47" s="10">
        <v>6493234</v>
      </c>
      <c r="I47" s="11">
        <f t="shared" si="8"/>
        <v>0.1547458542868026</v>
      </c>
      <c r="J47" s="40">
        <f t="shared" si="9"/>
        <v>1253</v>
      </c>
      <c r="K47" s="12">
        <f t="shared" si="10"/>
        <v>0.29861322635433074</v>
      </c>
      <c r="L47" s="13">
        <f t="shared" si="11"/>
        <v>905.61074233556008</v>
      </c>
      <c r="M47" s="13">
        <f t="shared" si="12"/>
        <v>5.2002629317176083</v>
      </c>
      <c r="N47" s="8">
        <f>B47/VLOOKUP(A47,'05.04'!A$2:B$200,2,FALSE)-1</f>
        <v>5.4356514788169497E-2</v>
      </c>
      <c r="O47" s="12">
        <f>(B47-VLOOKUP(A47,'05.04'!A$2:B$200,2,FALSE))/G47*1000000</f>
        <v>1.6205665915478444</v>
      </c>
      <c r="P47" s="14">
        <f>B47-2*VLOOKUP(A47,'05.04'!A$2:B$200,2,FALSE)+VLOOKUP(A47,'04.04'!A$2:B$200,2,FALSE)</f>
        <v>-87</v>
      </c>
      <c r="Q47" s="30">
        <f t="shared" si="13"/>
        <v>-65.959059893858992</v>
      </c>
    </row>
    <row r="48" spans="1:17">
      <c r="A48" s="44" t="s">
        <v>127</v>
      </c>
      <c r="B48" s="44">
        <v>3414</v>
      </c>
      <c r="C48" s="44">
        <v>152</v>
      </c>
      <c r="D48" s="44">
        <v>64</v>
      </c>
      <c r="E48" s="45">
        <v>4.4600000000000001E-2</v>
      </c>
      <c r="F48" s="8">
        <f t="shared" si="7"/>
        <v>0.70370370370370372</v>
      </c>
      <c r="G48" s="10">
        <v>108481655</v>
      </c>
      <c r="H48" s="10">
        <v>4614648</v>
      </c>
      <c r="I48" s="11">
        <f t="shared" si="8"/>
        <v>4.253851031310317E-2</v>
      </c>
      <c r="J48" s="40">
        <f t="shared" si="9"/>
        <v>3198</v>
      </c>
      <c r="K48" s="12">
        <f t="shared" si="10"/>
        <v>0.29479638746293096</v>
      </c>
      <c r="L48" s="13">
        <f t="shared" si="11"/>
        <v>1401.1585645517669</v>
      </c>
      <c r="M48" s="13">
        <f t="shared" si="12"/>
        <v>6.4269470442240824</v>
      </c>
      <c r="N48" s="8">
        <f>B48/VLOOKUP(A48,'05.04'!A$2:B$200,2,FALSE)-1</f>
        <v>5.1756007393715331E-2</v>
      </c>
      <c r="O48" s="12">
        <f>(B48-VLOOKUP(A48,'05.04'!A$2:B$200,2,FALSE))/G48*1000000</f>
        <v>1.5486489397677423</v>
      </c>
      <c r="P48" s="14">
        <f>B48-2*VLOOKUP(A48,'05.04'!A$2:B$200,2,FALSE)+VLOOKUP(A48,'04.04'!A$2:B$200,2,FALSE)</f>
        <v>16</v>
      </c>
      <c r="Q48" s="30">
        <f t="shared" si="13"/>
        <v>4.6865846514352665</v>
      </c>
    </row>
    <row r="49" spans="1:17">
      <c r="A49" s="44" t="s">
        <v>67</v>
      </c>
      <c r="B49" s="44">
        <v>2176</v>
      </c>
      <c r="C49" s="44">
        <v>28</v>
      </c>
      <c r="D49" s="44">
        <v>300</v>
      </c>
      <c r="E49" s="45">
        <v>1.29E-2</v>
      </c>
      <c r="F49" s="8">
        <f t="shared" si="7"/>
        <v>8.5365853658536592E-2</v>
      </c>
      <c r="G49" s="10">
        <v>5636544</v>
      </c>
      <c r="H49" s="10">
        <v>1003032</v>
      </c>
      <c r="I49" s="11">
        <f t="shared" si="8"/>
        <v>0.17795159587151277</v>
      </c>
      <c r="J49" s="40">
        <f t="shared" si="9"/>
        <v>1848</v>
      </c>
      <c r="K49" s="12">
        <f t="shared" si="10"/>
        <v>3.2786047620669687</v>
      </c>
      <c r="L49" s="13">
        <f t="shared" si="11"/>
        <v>4967.5829728287408</v>
      </c>
      <c r="M49" s="13">
        <f t="shared" si="12"/>
        <v>40.356834849476364</v>
      </c>
      <c r="N49" s="8">
        <f>B49/VLOOKUP(A49,'05.04'!A$2:B$200,2,FALSE)-1</f>
        <v>0.1292163985469641</v>
      </c>
      <c r="O49" s="12">
        <f>(B49-VLOOKUP(A49,'05.04'!A$2:B$200,2,FALSE))/G49*1000000</f>
        <v>44.176005722655582</v>
      </c>
      <c r="P49" s="14">
        <f>B49-2*VLOOKUP(A49,'05.04'!A$2:B$200,2,FALSE)+VLOOKUP(A49,'04.04'!A$2:B$200,2,FALSE)</f>
        <v>204</v>
      </c>
      <c r="Q49" s="30">
        <f t="shared" si="13"/>
        <v>93.75</v>
      </c>
    </row>
    <row r="50" spans="1:17">
      <c r="A50" s="44" t="s">
        <v>12</v>
      </c>
      <c r="B50" s="44">
        <v>92839</v>
      </c>
      <c r="C50" s="44">
        <v>8078</v>
      </c>
      <c r="D50" s="44">
        <v>16183</v>
      </c>
      <c r="E50" s="45">
        <v>8.7099999999999997E-2</v>
      </c>
      <c r="F50" s="8">
        <f t="shared" si="7"/>
        <v>0.33296236758583736</v>
      </c>
      <c r="G50" s="10">
        <v>65786616</v>
      </c>
      <c r="H50" s="10">
        <v>11009599</v>
      </c>
      <c r="I50" s="11">
        <f t="shared" si="8"/>
        <v>0.16735317408635214</v>
      </c>
      <c r="J50" s="40">
        <f t="shared" si="9"/>
        <v>68578</v>
      </c>
      <c r="K50" s="12">
        <f t="shared" si="10"/>
        <v>10.424308798616423</v>
      </c>
      <c r="L50" s="13">
        <f t="shared" si="11"/>
        <v>122790.93364522657</v>
      </c>
      <c r="M50" s="13">
        <f t="shared" si="12"/>
        <v>357.7723591878306</v>
      </c>
      <c r="N50" s="8">
        <f>B50/VLOOKUP(A50,'05.04'!A$2:B$200,2,FALSE)-1</f>
        <v>3.2083421342256502E-2</v>
      </c>
      <c r="O50" s="12">
        <f>(B50-VLOOKUP(A50,'05.04'!A$2:B$200,2,FALSE))/G50*1000000</f>
        <v>43.869105533563243</v>
      </c>
      <c r="P50" s="14">
        <f>B50-2*VLOOKUP(A50,'05.04'!A$2:B$200,2,FALSE)+VLOOKUP(A50,'04.04'!A$2:B$200,2,FALSE)</f>
        <v>-4902</v>
      </c>
      <c r="Q50" s="30">
        <f t="shared" si="13"/>
        <v>-52.8010857506005</v>
      </c>
    </row>
    <row r="51" spans="1:17">
      <c r="A51" s="44" t="s">
        <v>138</v>
      </c>
      <c r="B51" s="44">
        <v>1182</v>
      </c>
      <c r="C51" s="44">
        <v>16</v>
      </c>
      <c r="D51" s="44">
        <v>125</v>
      </c>
      <c r="E51" s="45">
        <v>1.3599999999999999E-2</v>
      </c>
      <c r="F51" s="8">
        <f t="shared" si="7"/>
        <v>0.11347517730496454</v>
      </c>
      <c r="G51" s="28">
        <v>4168978</v>
      </c>
      <c r="H51" s="28">
        <v>703199</v>
      </c>
      <c r="I51" s="11">
        <f t="shared" si="8"/>
        <v>0.16867419305163039</v>
      </c>
      <c r="J51" s="40">
        <f t="shared" si="9"/>
        <v>1041</v>
      </c>
      <c r="K51" s="12">
        <f t="shared" si="10"/>
        <v>2.4970148559191245</v>
      </c>
      <c r="L51" s="13">
        <f t="shared" si="11"/>
        <v>3837.8710561677231</v>
      </c>
      <c r="M51" s="13">
        <f t="shared" si="12"/>
        <v>30.956778001518217</v>
      </c>
      <c r="N51" s="8">
        <f>B51/VLOOKUP(A51,'05.04'!A$2:B$200,2,FALSE)-1</f>
        <v>4.9733570159857798E-2</v>
      </c>
      <c r="O51" s="12">
        <f>(B51-VLOOKUP(A51,'05.04'!A$2:B$200,2,FALSE))/G51*1000000</f>
        <v>13.43254869658703</v>
      </c>
      <c r="P51" s="14">
        <f>B51-2*VLOOKUP(A51,'05.04'!A$2:B$200,2,FALSE)+VLOOKUP(A51,'04.04'!A$2:B$200,2,FALSE)</f>
        <v>9</v>
      </c>
      <c r="Q51" s="30">
        <f t="shared" si="13"/>
        <v>7.6142131979695433</v>
      </c>
    </row>
    <row r="52" spans="1:17">
      <c r="A52" s="44" t="s">
        <v>50</v>
      </c>
      <c r="B52" s="44">
        <v>4591</v>
      </c>
      <c r="C52" s="44">
        <v>72</v>
      </c>
      <c r="D52" s="44">
        <v>96</v>
      </c>
      <c r="E52" s="45">
        <v>1.5699999999999999E-2</v>
      </c>
      <c r="F52" s="8">
        <f t="shared" si="7"/>
        <v>0.42857142857142855</v>
      </c>
      <c r="G52" s="10">
        <v>10581065</v>
      </c>
      <c r="H52" s="10">
        <v>1729195</v>
      </c>
      <c r="I52" s="11">
        <f t="shared" si="8"/>
        <v>0.16342353061813722</v>
      </c>
      <c r="J52" s="40">
        <f t="shared" si="9"/>
        <v>4423</v>
      </c>
      <c r="K52" s="12">
        <f t="shared" si="10"/>
        <v>4.1801085240474372</v>
      </c>
      <c r="L52" s="13">
        <f t="shared" si="11"/>
        <v>6804.6080427631814</v>
      </c>
      <c r="M52" s="13">
        <f t="shared" si="12"/>
        <v>53.332916742248514</v>
      </c>
      <c r="N52" s="8">
        <f>B52/VLOOKUP(A52,'05.04'!A$2:B$200,2,FALSE)-1</f>
        <v>2.5921787709497268E-2</v>
      </c>
      <c r="O52" s="12">
        <f>(B52-VLOOKUP(A52,'05.04'!A$2:B$200,2,FALSE))/G52*1000000</f>
        <v>10.962979624451792</v>
      </c>
      <c r="P52" s="14">
        <f>B52-2*VLOOKUP(A52,'05.04'!A$2:B$200,2,FALSE)+VLOOKUP(A52,'04.04'!A$2:B$200,2,FALSE)</f>
        <v>-165</v>
      </c>
      <c r="Q52" s="30">
        <f t="shared" si="13"/>
        <v>-35.939882378566757</v>
      </c>
    </row>
    <row r="53" spans="1:17">
      <c r="A53" s="44" t="s">
        <v>55</v>
      </c>
      <c r="B53" s="44">
        <v>4471</v>
      </c>
      <c r="C53" s="44">
        <v>34</v>
      </c>
      <c r="D53" s="44">
        <v>618</v>
      </c>
      <c r="E53" s="45">
        <v>7.7000000000000002E-3</v>
      </c>
      <c r="F53" s="8">
        <f t="shared" si="7"/>
        <v>5.2147239263803678E-2</v>
      </c>
      <c r="G53" s="9">
        <v>18875673</v>
      </c>
      <c r="H53" s="10">
        <v>1811116</v>
      </c>
      <c r="I53" s="11">
        <f t="shared" si="8"/>
        <v>9.5949744414411078E-2</v>
      </c>
      <c r="J53" s="40">
        <f t="shared" si="9"/>
        <v>3819</v>
      </c>
      <c r="K53" s="12">
        <f t="shared" si="10"/>
        <v>2.0232391184144798</v>
      </c>
      <c r="L53" s="13">
        <f t="shared" si="11"/>
        <v>1801.2602782427944</v>
      </c>
      <c r="M53" s="13">
        <f t="shared" si="12"/>
        <v>19.090259970432491</v>
      </c>
      <c r="N53" s="8">
        <f>B53/VLOOKUP(A53,'05.04'!A$2:B$200,2,FALSE)-1</f>
        <v>7.4501321797644904E-2</v>
      </c>
      <c r="O53" s="12">
        <f>(B53-VLOOKUP(A53,'05.04'!A$2:B$200,2,FALSE))/G53*1000000</f>
        <v>16.423255478096063</v>
      </c>
      <c r="P53" s="14">
        <f>B53-2*VLOOKUP(A53,'05.04'!A$2:B$200,2,FALSE)+VLOOKUP(A53,'04.04'!A$2:B$200,2,FALSE)</f>
        <v>-114</v>
      </c>
      <c r="Q53" s="30">
        <f t="shared" si="13"/>
        <v>-25.497651532095727</v>
      </c>
    </row>
    <row r="54" spans="1:17">
      <c r="A54" s="44" t="s">
        <v>14</v>
      </c>
      <c r="B54" s="44">
        <v>21100</v>
      </c>
      <c r="C54" s="44">
        <v>715</v>
      </c>
      <c r="D54" s="44">
        <v>7298</v>
      </c>
      <c r="E54" s="45">
        <v>3.39E-2</v>
      </c>
      <c r="F54" s="8">
        <f t="shared" si="7"/>
        <v>8.9230001247972049E-2</v>
      </c>
      <c r="G54" s="10">
        <v>8769314</v>
      </c>
      <c r="H54" s="10">
        <v>1482447</v>
      </c>
      <c r="I54" s="11">
        <f t="shared" si="8"/>
        <v>0.16904936919809235</v>
      </c>
      <c r="J54" s="40">
        <f t="shared" si="9"/>
        <v>13087</v>
      </c>
      <c r="K54" s="12">
        <f t="shared" si="10"/>
        <v>14.92363028624588</v>
      </c>
      <c r="L54" s="13">
        <f t="shared" si="11"/>
        <v>81534.313858529873</v>
      </c>
      <c r="M54" s="13">
        <f t="shared" si="12"/>
        <v>348.82487807887696</v>
      </c>
      <c r="N54" s="8">
        <f>B54/VLOOKUP(A54,'05.04'!A$2:B$200,2,FALSE)-1</f>
        <v>2.9017312850524224E-2</v>
      </c>
      <c r="O54" s="12">
        <f>(B54-VLOOKUP(A54,'05.04'!A$2:B$200,2,FALSE))/G54*1000000</f>
        <v>67.850233210944438</v>
      </c>
      <c r="P54" s="14">
        <f>B54-2*VLOOKUP(A54,'05.04'!A$2:B$200,2,FALSE)+VLOOKUP(A54,'04.04'!A$2:B$200,2,FALSE)</f>
        <v>-208</v>
      </c>
      <c r="Q54" s="30">
        <f t="shared" si="13"/>
        <v>-9.8578199052132707</v>
      </c>
    </row>
    <row r="55" spans="1:17">
      <c r="A55" s="44" t="s">
        <v>34</v>
      </c>
      <c r="B55" s="44">
        <v>6830</v>
      </c>
      <c r="C55" s="44">
        <v>401</v>
      </c>
      <c r="D55" s="44">
        <v>255</v>
      </c>
      <c r="E55" s="45">
        <v>5.8799999999999998E-2</v>
      </c>
      <c r="F55" s="8">
        <f t="shared" si="7"/>
        <v>0.61128048780487809</v>
      </c>
      <c r="G55" s="10">
        <v>10171617</v>
      </c>
      <c r="H55" s="10">
        <v>2002557</v>
      </c>
      <c r="I55" s="11">
        <f t="shared" si="8"/>
        <v>0.19687695673165831</v>
      </c>
      <c r="J55" s="40">
        <f t="shared" si="9"/>
        <v>6174</v>
      </c>
      <c r="K55" s="12">
        <f t="shared" si="10"/>
        <v>6.0698313748934911</v>
      </c>
      <c r="L55" s="13">
        <f t="shared" si="11"/>
        <v>39423.426973312111</v>
      </c>
      <c r="M55" s="13">
        <f t="shared" si="12"/>
        <v>154.69116133394053</v>
      </c>
      <c r="N55" s="8">
        <f>B55/VLOOKUP(A55,'05.04'!A$2:B$200,2,FALSE)-1</f>
        <v>6.0065187024678002E-2</v>
      </c>
      <c r="O55" s="12">
        <f>(B55-VLOOKUP(A55,'05.04'!A$2:B$200,2,FALSE))/G55*1000000</f>
        <v>38.047047976737623</v>
      </c>
      <c r="P55" s="14">
        <f>B55-2*VLOOKUP(A55,'05.04'!A$2:B$200,2,FALSE)+VLOOKUP(A55,'04.04'!A$2:B$200,2,FALSE)</f>
        <v>75</v>
      </c>
      <c r="Q55" s="30">
        <f t="shared" si="13"/>
        <v>10.980966325036604</v>
      </c>
    </row>
    <row r="56" spans="1:17">
      <c r="A56" s="44" t="s">
        <v>53</v>
      </c>
      <c r="B56" s="44">
        <v>3646</v>
      </c>
      <c r="C56" s="44">
        <v>180</v>
      </c>
      <c r="D56" s="44">
        <v>100</v>
      </c>
      <c r="E56" s="45">
        <v>4.9399999999999999E-2</v>
      </c>
      <c r="F56" s="8">
        <f t="shared" si="7"/>
        <v>0.6428571428571429</v>
      </c>
      <c r="G56" s="9">
        <v>17372892</v>
      </c>
      <c r="H56" s="10">
        <v>1112493</v>
      </c>
      <c r="I56" s="11">
        <f t="shared" si="8"/>
        <v>6.4036143205172744E-2</v>
      </c>
      <c r="J56" s="40">
        <f t="shared" si="9"/>
        <v>3366</v>
      </c>
      <c r="K56" s="12">
        <f t="shared" si="10"/>
        <v>1.9375012519504524</v>
      </c>
      <c r="L56" s="13">
        <f t="shared" si="11"/>
        <v>10360.969261767126</v>
      </c>
      <c r="M56" s="13">
        <f t="shared" si="12"/>
        <v>44.804453926026106</v>
      </c>
      <c r="N56" s="8">
        <f>B56/VLOOKUP(A56,'05.04'!A$2:B$200,2,FALSE)-1</f>
        <v>5.2236652236652192E-2</v>
      </c>
      <c r="O56" s="12">
        <f>(B56-VLOOKUP(A56,'05.04'!A$2:B$200,2,FALSE))/G56*1000000</f>
        <v>10.418530202110276</v>
      </c>
      <c r="P56" s="14">
        <f>B56-2*VLOOKUP(A56,'05.04'!A$2:B$200,2,FALSE)+VLOOKUP(A56,'04.04'!A$2:B$200,2,FALSE)</f>
        <v>84</v>
      </c>
      <c r="Q56" s="30">
        <f t="shared" si="13"/>
        <v>23.038946791003841</v>
      </c>
    </row>
    <row r="57" spans="1:17">
      <c r="A57" s="44" t="s">
        <v>143</v>
      </c>
      <c r="B57" s="44">
        <v>1108</v>
      </c>
      <c r="C57" s="44">
        <v>19</v>
      </c>
      <c r="D57" s="44">
        <v>62</v>
      </c>
      <c r="E57" s="45">
        <v>1.72E-2</v>
      </c>
      <c r="F57" s="8">
        <f t="shared" si="7"/>
        <v>0.23456790123456789</v>
      </c>
      <c r="G57" s="9">
        <v>1291526</v>
      </c>
      <c r="H57" s="10">
        <v>228803</v>
      </c>
      <c r="I57" s="11">
        <f t="shared" si="8"/>
        <v>0.17715709943121546</v>
      </c>
      <c r="J57" s="40">
        <f t="shared" si="9"/>
        <v>1027</v>
      </c>
      <c r="K57" s="12">
        <f t="shared" si="10"/>
        <v>7.9518337222789164</v>
      </c>
      <c r="L57" s="13">
        <f t="shared" si="11"/>
        <v>14711.279525150869</v>
      </c>
      <c r="M57" s="13">
        <f t="shared" si="12"/>
        <v>108.15805500561021</v>
      </c>
      <c r="N57" s="8">
        <f>B57/VLOOKUP(A57,'05.04'!A$2:B$200,2,FALSE)-1</f>
        <v>6.6410009624639166E-2</v>
      </c>
      <c r="O57" s="12">
        <f>(B57-VLOOKUP(A57,'05.04'!A$2:B$200,2,FALSE))/G57*1000000</f>
        <v>53.425173012389997</v>
      </c>
      <c r="P57" s="14" t="e">
        <f>B57-2*VLOOKUP(A57,'05.04'!A$2:B$200,2,FALSE)+VLOOKUP(A57,'04.04'!A$2:B$200,2,FALSE)</f>
        <v>#N/A</v>
      </c>
      <c r="Q57" s="30" t="e">
        <f t="shared" si="13"/>
        <v>#N/A</v>
      </c>
    </row>
    <row r="58" spans="1:17">
      <c r="A58" s="44" t="s">
        <v>74</v>
      </c>
      <c r="B58" s="44">
        <v>1655</v>
      </c>
      <c r="C58" s="44">
        <v>11</v>
      </c>
      <c r="D58" s="44">
        <v>95</v>
      </c>
      <c r="E58" s="45">
        <v>6.7000000000000002E-3</v>
      </c>
      <c r="F58" s="8">
        <f t="shared" si="7"/>
        <v>0.10377358490566038</v>
      </c>
      <c r="G58" s="10">
        <v>57370084</v>
      </c>
      <c r="H58" s="10">
        <v>3253808</v>
      </c>
      <c r="I58" s="11">
        <f t="shared" si="8"/>
        <v>5.6716110089711565E-2</v>
      </c>
      <c r="J58" s="40">
        <f t="shared" si="9"/>
        <v>1549</v>
      </c>
      <c r="K58" s="12">
        <f t="shared" si="10"/>
        <v>0.27000134774074935</v>
      </c>
      <c r="L58" s="13">
        <f t="shared" si="11"/>
        <v>191.73756133946048</v>
      </c>
      <c r="M58" s="13">
        <f t="shared" si="12"/>
        <v>2.2752889920662587</v>
      </c>
      <c r="N58" s="8">
        <f>B58/VLOOKUP(A58,'05.04'!A$2:B$200,2,FALSE)-1</f>
        <v>4.4164037854889537E-2</v>
      </c>
      <c r="O58" s="12">
        <f>(B58-VLOOKUP(A58,'05.04'!A$2:B$200,2,FALSE))/G58*1000000</f>
        <v>1.2201481176147484</v>
      </c>
      <c r="P58" s="14">
        <f>B58-2*VLOOKUP(A58,'05.04'!A$2:B$200,2,FALSE)+VLOOKUP(A58,'04.04'!A$2:B$200,2,FALSE)</f>
        <v>-10</v>
      </c>
      <c r="Q58" s="30">
        <f t="shared" si="13"/>
        <v>-6.0422960725075532</v>
      </c>
    </row>
    <row r="59" spans="1:17">
      <c r="A59" s="44" t="s">
        <v>18</v>
      </c>
      <c r="B59" s="44">
        <v>10284</v>
      </c>
      <c r="C59" s="44">
        <v>186</v>
      </c>
      <c r="D59" s="44">
        <v>6598</v>
      </c>
      <c r="E59" s="45">
        <v>1.8100000000000002E-2</v>
      </c>
      <c r="F59" s="8">
        <f t="shared" si="7"/>
        <v>2.741745283018868E-2</v>
      </c>
      <c r="G59" s="10">
        <v>51468581</v>
      </c>
      <c r="H59" s="10">
        <v>5875156</v>
      </c>
      <c r="I59" s="11">
        <f t="shared" si="8"/>
        <v>0.11415033960232943</v>
      </c>
      <c r="J59" s="40">
        <f t="shared" si="9"/>
        <v>3500</v>
      </c>
      <c r="K59" s="12">
        <f t="shared" si="10"/>
        <v>0.68002651947991333</v>
      </c>
      <c r="L59" s="13">
        <f t="shared" si="11"/>
        <v>3613.8552178075397</v>
      </c>
      <c r="M59" s="13">
        <f t="shared" si="12"/>
        <v>15.676470858168255</v>
      </c>
      <c r="N59" s="8">
        <f>B59/VLOOKUP(A59,'05.04'!A$2:B$200,2,FALSE)-1</f>
        <v>4.5911888248511001E-3</v>
      </c>
      <c r="O59" s="12">
        <f>(B59-VLOOKUP(A59,'05.04'!A$2:B$200,2,FALSE))/G59*1000000</f>
        <v>0.91317846901588373</v>
      </c>
      <c r="P59" s="14">
        <f>B59-2*VLOOKUP(A59,'05.04'!A$2:B$200,2,FALSE)+VLOOKUP(A59,'04.04'!A$2:B$200,2,FALSE)</f>
        <v>-34</v>
      </c>
      <c r="Q59" s="30">
        <f t="shared" si="13"/>
        <v>-3.3061065733177752</v>
      </c>
    </row>
    <row r="60" spans="1:17">
      <c r="A60" s="44" t="s">
        <v>42</v>
      </c>
      <c r="B60" s="44">
        <v>3654</v>
      </c>
      <c r="C60" s="44">
        <v>85</v>
      </c>
      <c r="D60" s="44">
        <v>575</v>
      </c>
      <c r="E60" s="45">
        <v>2.3300000000000001E-2</v>
      </c>
      <c r="F60" s="8">
        <f t="shared" si="7"/>
        <v>0.12878787878787878</v>
      </c>
      <c r="G60" s="10">
        <v>125903471</v>
      </c>
      <c r="H60" s="10">
        <v>28810916</v>
      </c>
      <c r="I60" s="11">
        <f t="shared" si="8"/>
        <v>0.22883337346593088</v>
      </c>
      <c r="J60" s="40">
        <f t="shared" si="9"/>
        <v>2994</v>
      </c>
      <c r="K60" s="12">
        <f t="shared" si="10"/>
        <v>0.23780122789466226</v>
      </c>
      <c r="L60" s="13">
        <f t="shared" si="11"/>
        <v>675.12038647449208</v>
      </c>
      <c r="M60" s="13">
        <f t="shared" si="12"/>
        <v>4.006799931121507</v>
      </c>
      <c r="N60" s="8">
        <f>B60/VLOOKUP(A60,'05.04'!A$2:B$200,2,FALSE)-1</f>
        <v>0.16406498884995213</v>
      </c>
      <c r="O60" s="12">
        <f>(B60-VLOOKUP(A60,'05.04'!A$2:B$200,2,FALSE))/G60*1000000</f>
        <v>4.090435282757217</v>
      </c>
      <c r="P60" s="14">
        <f>B60-2*VLOOKUP(A60,'05.04'!A$2:B$200,2,FALSE)+VLOOKUP(A60,'04.04'!A$2:B$200,2,FALSE)</f>
        <v>311</v>
      </c>
      <c r="Q60" s="30">
        <f t="shared" si="13"/>
        <v>85.112205801860981</v>
      </c>
    </row>
  </sheetData>
  <sortState ref="A2:Q60">
    <sortCondition ref="A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2" sqref="K12"/>
    </sheetView>
  </sheetViews>
  <sheetFormatPr defaultRowHeight="15"/>
  <cols>
    <col min="1" max="1" width="19.85546875" customWidth="1"/>
    <col min="6" max="6" width="9.28515625" customWidth="1"/>
    <col min="7" max="7" width="14.140625" customWidth="1"/>
    <col min="8" max="8" width="11.28515625" customWidth="1"/>
    <col min="10" max="10" width="9.7109375" bestFit="1" customWidth="1"/>
    <col min="16" max="16" width="11" customWidth="1"/>
  </cols>
  <sheetData>
    <row r="1" spans="1:17" s="42" customFormat="1" ht="25.5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>
      <c r="A2" s="47" t="s">
        <v>51</v>
      </c>
      <c r="B2" s="47">
        <v>2843</v>
      </c>
      <c r="C2" s="47">
        <v>41</v>
      </c>
      <c r="D2" s="47">
        <v>500</v>
      </c>
      <c r="E2" s="48">
        <v>1.4500000000000001E-2</v>
      </c>
      <c r="F2" s="8">
        <f t="shared" ref="F2:F33" si="0">IF(C2&gt;0,C2/(C2+D2),0)</f>
        <v>7.5785582255083181E-2</v>
      </c>
      <c r="G2" s="10">
        <v>629751</v>
      </c>
      <c r="H2" s="10">
        <v>93495</v>
      </c>
      <c r="I2" s="11">
        <f t="shared" ref="I2:I33" si="1">H2/G2</f>
        <v>0.14846344031212336</v>
      </c>
      <c r="J2" s="40">
        <f t="shared" ref="J2:J33" si="2">B2-D2-C2</f>
        <v>2302</v>
      </c>
      <c r="K2" s="12">
        <f t="shared" ref="K2:K33" si="3">J2/G2*10000</f>
        <v>36.554130124446012</v>
      </c>
      <c r="L2" s="13">
        <f t="shared" ref="L2:L33" si="4">C2/G2*1000000000</f>
        <v>65105.097093930774</v>
      </c>
      <c r="M2" s="13">
        <f t="shared" ref="M2:M33" si="5">SQRT(J2*C2)/G2*1000000</f>
        <v>487.83810746355567</v>
      </c>
      <c r="N2" s="8">
        <f>B2/VLOOKUP(A2,'06.04'!A$2:B$200,2,FALSE)-1</f>
        <v>1.3908701854493666E-2</v>
      </c>
      <c r="O2" s="12">
        <f>(B2-VLOOKUP(A2,'06.04'!A$2:B$200,2,FALSE))/G2*1000000</f>
        <v>61.929238699104886</v>
      </c>
      <c r="P2" s="14">
        <f>B2-2*VLOOKUP(A2,'06.04'!A$2:B$200,2,FALSE)+VLOOKUP(A2,'05.04'!A$2:B$200,2,FALSE)</f>
        <v>-36</v>
      </c>
      <c r="Q2" s="30">
        <f t="shared" ref="Q2:Q33" si="6">P2/B2*1000</f>
        <v>-12.66268026732325</v>
      </c>
    </row>
    <row r="3" spans="1:17">
      <c r="A3" s="47" t="s">
        <v>73</v>
      </c>
      <c r="B3" s="47">
        <v>1562</v>
      </c>
      <c r="C3" s="47">
        <v>6</v>
      </c>
      <c r="D3" s="47">
        <v>460</v>
      </c>
      <c r="E3" s="48">
        <v>3.8999999999999998E-3</v>
      </c>
      <c r="F3" s="8">
        <f t="shared" si="0"/>
        <v>1.2875536480686695E-2</v>
      </c>
      <c r="G3" s="10">
        <v>340637</v>
      </c>
      <c r="H3" s="10">
        <v>43023</v>
      </c>
      <c r="I3" s="11">
        <f t="shared" si="1"/>
        <v>0.12630160552142017</v>
      </c>
      <c r="J3" s="40">
        <f t="shared" si="2"/>
        <v>1096</v>
      </c>
      <c r="K3" s="12">
        <f t="shared" si="3"/>
        <v>32.175013283935684</v>
      </c>
      <c r="L3" s="13">
        <f t="shared" si="4"/>
        <v>17614.058367118076</v>
      </c>
      <c r="M3" s="13">
        <f t="shared" si="5"/>
        <v>238.06145465951491</v>
      </c>
      <c r="N3" s="8">
        <f>B3/VLOOKUP(A3,'06.04'!A$2:B$200,2,FALSE)-1</f>
        <v>5.1144010767160131E-2</v>
      </c>
      <c r="O3" s="12">
        <f>(B3-VLOOKUP(A3,'06.04'!A$2:B$200,2,FALSE))/G3*1000000</f>
        <v>223.11140598349564</v>
      </c>
      <c r="P3" s="14">
        <f>B3-2*VLOOKUP(A3,'06.04'!A$2:B$200,2,FALSE)+VLOOKUP(A3,'05.04'!A$2:B$200,2,FALSE)</f>
        <v>7</v>
      </c>
      <c r="Q3" s="30">
        <f t="shared" si="6"/>
        <v>4.4814340588988477</v>
      </c>
    </row>
    <row r="4" spans="1:17">
      <c r="A4" s="47" t="s">
        <v>6</v>
      </c>
      <c r="B4" s="47">
        <v>136675</v>
      </c>
      <c r="C4" s="47">
        <v>13341</v>
      </c>
      <c r="D4" s="47">
        <v>40437</v>
      </c>
      <c r="E4" s="48">
        <v>9.7699999999999995E-2</v>
      </c>
      <c r="F4" s="8">
        <f t="shared" si="0"/>
        <v>0.24807542117594555</v>
      </c>
      <c r="G4" s="10">
        <v>45692442</v>
      </c>
      <c r="H4" s="10">
        <v>7821312</v>
      </c>
      <c r="I4" s="11">
        <f t="shared" si="1"/>
        <v>0.17117299180464024</v>
      </c>
      <c r="J4" s="40">
        <f t="shared" si="2"/>
        <v>82897</v>
      </c>
      <c r="K4" s="12">
        <f t="shared" si="3"/>
        <v>18.142387749816479</v>
      </c>
      <c r="L4" s="13">
        <f t="shared" si="4"/>
        <v>291973.88924846699</v>
      </c>
      <c r="M4" s="13">
        <f t="shared" si="5"/>
        <v>727.81203009895762</v>
      </c>
      <c r="N4" s="8">
        <f>B4/VLOOKUP(A4,'06.04'!A$2:B$200,2,FALSE)-1</f>
        <v>3.8200932804642651E-2</v>
      </c>
      <c r="O4" s="12">
        <f>(B4-VLOOKUP(A4,'06.04'!A$2:B$200,2,FALSE))/G4*1000000</f>
        <v>110.06196604681361</v>
      </c>
      <c r="P4" s="14">
        <f>B4-2*VLOOKUP(A4,'06.04'!A$2:B$200,2,FALSE)+VLOOKUP(A4,'05.04'!A$2:B$200,2,FALSE)</f>
        <v>-449</v>
      </c>
      <c r="Q4" s="30">
        <f t="shared" si="6"/>
        <v>-3.2851655386866656</v>
      </c>
    </row>
    <row r="5" spans="1:17">
      <c r="A5" s="47" t="s">
        <v>2</v>
      </c>
      <c r="B5" s="47">
        <v>132547</v>
      </c>
      <c r="C5" s="47">
        <v>16523</v>
      </c>
      <c r="D5" s="47">
        <v>22837</v>
      </c>
      <c r="E5" s="48">
        <v>0.12470000000000001</v>
      </c>
      <c r="F5" s="8">
        <f t="shared" si="0"/>
        <v>0.41979166666666667</v>
      </c>
      <c r="G5" s="10">
        <v>60015723</v>
      </c>
      <c r="H5" s="10">
        <v>12152963</v>
      </c>
      <c r="I5" s="11">
        <f t="shared" si="1"/>
        <v>0.20249631917289407</v>
      </c>
      <c r="J5" s="40">
        <f t="shared" si="2"/>
        <v>93187</v>
      </c>
      <c r="K5" s="12">
        <f t="shared" si="3"/>
        <v>15.527097790690616</v>
      </c>
      <c r="L5" s="13">
        <f t="shared" si="4"/>
        <v>275311.18803650839</v>
      </c>
      <c r="M5" s="13">
        <f t="shared" si="5"/>
        <v>653.8183034692496</v>
      </c>
      <c r="N5" s="8">
        <f>B5/VLOOKUP(A5,'06.04'!A$2:B$200,2,FALSE)-1</f>
        <v>2.7910475540527946E-2</v>
      </c>
      <c r="O5" s="12">
        <f>(B5-VLOOKUP(A5,'06.04'!A$2:B$200,2,FALSE))/G5*1000000</f>
        <v>59.967618818821862</v>
      </c>
      <c r="P5" s="14">
        <f>B5-2*VLOOKUP(A5,'06.04'!A$2:B$200,2,FALSE)+VLOOKUP(A5,'05.04'!A$2:B$200,2,FALSE)</f>
        <v>-717</v>
      </c>
      <c r="Q5" s="30">
        <f t="shared" si="6"/>
        <v>-5.4094019479882611</v>
      </c>
    </row>
    <row r="6" spans="1:17">
      <c r="A6" s="47" t="s">
        <v>14</v>
      </c>
      <c r="B6" s="47">
        <v>21712</v>
      </c>
      <c r="C6" s="47">
        <v>769</v>
      </c>
      <c r="D6" s="47">
        <v>8056</v>
      </c>
      <c r="E6" s="48">
        <v>3.5499999999999997E-2</v>
      </c>
      <c r="F6" s="8">
        <f t="shared" si="0"/>
        <v>8.713881019830029E-2</v>
      </c>
      <c r="G6" s="10">
        <v>8769314</v>
      </c>
      <c r="H6" s="10">
        <v>1482447</v>
      </c>
      <c r="I6" s="11">
        <f t="shared" si="1"/>
        <v>0.16904936919809235</v>
      </c>
      <c r="J6" s="40">
        <f t="shared" si="2"/>
        <v>12887</v>
      </c>
      <c r="K6" s="12">
        <f t="shared" si="3"/>
        <v>14.69556227545279</v>
      </c>
      <c r="L6" s="13">
        <f t="shared" si="4"/>
        <v>87692.150149943307</v>
      </c>
      <c r="M6" s="13">
        <f t="shared" si="5"/>
        <v>358.98265328520387</v>
      </c>
      <c r="N6" s="8">
        <f>B6/VLOOKUP(A6,'06.04'!A$2:B$200,2,FALSE)-1</f>
        <v>2.9004739336492946E-2</v>
      </c>
      <c r="O6" s="12">
        <f>(B6-VLOOKUP(A6,'06.04'!A$2:B$200,2,FALSE))/G6*1000000</f>
        <v>69.788811302685701</v>
      </c>
      <c r="P6" s="14">
        <f>B6-2*VLOOKUP(A6,'06.04'!A$2:B$200,2,FALSE)+VLOOKUP(A6,'05.04'!A$2:B$200,2,FALSE)</f>
        <v>17</v>
      </c>
      <c r="Q6" s="30">
        <f t="shared" si="6"/>
        <v>0.78297715549005165</v>
      </c>
    </row>
    <row r="7" spans="1:17">
      <c r="A7" s="47" t="s">
        <v>30</v>
      </c>
      <c r="B7" s="47">
        <v>11730</v>
      </c>
      <c r="C7" s="47">
        <v>311</v>
      </c>
      <c r="D7" s="47">
        <v>140</v>
      </c>
      <c r="E7" s="48">
        <v>2.6599999999999999E-2</v>
      </c>
      <c r="F7" s="8">
        <f t="shared" si="0"/>
        <v>0.68957871396895787</v>
      </c>
      <c r="G7" s="10">
        <v>10134541</v>
      </c>
      <c r="H7" s="10">
        <v>1823298</v>
      </c>
      <c r="I7" s="11">
        <f t="shared" si="1"/>
        <v>0.17990928252202049</v>
      </c>
      <c r="J7" s="40">
        <f t="shared" si="2"/>
        <v>11279</v>
      </c>
      <c r="K7" s="12">
        <f t="shared" si="3"/>
        <v>11.129265745730368</v>
      </c>
      <c r="L7" s="13">
        <f t="shared" si="4"/>
        <v>30687.132253942233</v>
      </c>
      <c r="M7" s="13">
        <f t="shared" si="5"/>
        <v>184.80401776706503</v>
      </c>
      <c r="N7" s="8">
        <f>B7/VLOOKUP(A7,'06.04'!A$2:B$200,2,FALSE)-1</f>
        <v>4.007802801915239E-2</v>
      </c>
      <c r="O7" s="12">
        <f>(B7-VLOOKUP(A7,'06.04'!A$2:B$200,2,FALSE))/G7*1000000</f>
        <v>44.599947841742413</v>
      </c>
      <c r="P7" s="14">
        <f>B7-2*VLOOKUP(A7,'06.04'!A$2:B$200,2,FALSE)+VLOOKUP(A7,'05.04'!A$2:B$200,2,FALSE)</f>
        <v>-302</v>
      </c>
      <c r="Q7" s="30">
        <f t="shared" si="6"/>
        <v>-25.745950554134698</v>
      </c>
    </row>
    <row r="8" spans="1:17">
      <c r="A8" s="47" t="s">
        <v>12</v>
      </c>
      <c r="B8" s="47">
        <v>98010</v>
      </c>
      <c r="C8" s="47">
        <v>8911</v>
      </c>
      <c r="D8" s="47">
        <v>17250</v>
      </c>
      <c r="E8" s="48">
        <v>9.0999999999999998E-2</v>
      </c>
      <c r="F8" s="8">
        <f t="shared" si="0"/>
        <v>0.34062153587401095</v>
      </c>
      <c r="G8" s="10">
        <v>65786616</v>
      </c>
      <c r="H8" s="10">
        <v>11009599</v>
      </c>
      <c r="I8" s="11">
        <f t="shared" si="1"/>
        <v>0.16735317408635214</v>
      </c>
      <c r="J8" s="40">
        <f t="shared" si="2"/>
        <v>71849</v>
      </c>
      <c r="K8" s="12">
        <f t="shared" si="3"/>
        <v>10.92152239598401</v>
      </c>
      <c r="L8" s="13">
        <f t="shared" si="4"/>
        <v>135453.08364850382</v>
      </c>
      <c r="M8" s="13">
        <f t="shared" si="5"/>
        <v>384.62369748524725</v>
      </c>
      <c r="N8" s="8">
        <f>B8/VLOOKUP(A8,'06.04'!A$2:B$200,2,FALSE)-1</f>
        <v>5.5698574952336877E-2</v>
      </c>
      <c r="O8" s="12">
        <f>(B8-VLOOKUP(A8,'06.04'!A$2:B$200,2,FALSE))/G8*1000000</f>
        <v>78.602614246034477</v>
      </c>
      <c r="P8" s="14">
        <f>B8-2*VLOOKUP(A8,'06.04'!A$2:B$200,2,FALSE)+VLOOKUP(A8,'05.04'!A$2:B$200,2,FALSE)</f>
        <v>2285</v>
      </c>
      <c r="Q8" s="30">
        <f t="shared" si="6"/>
        <v>23.313947556371797</v>
      </c>
    </row>
    <row r="9" spans="1:17">
      <c r="A9" s="47" t="s">
        <v>48</v>
      </c>
      <c r="B9" s="47">
        <v>5364</v>
      </c>
      <c r="C9" s="47">
        <v>174</v>
      </c>
      <c r="D9" s="47">
        <v>25</v>
      </c>
      <c r="E9" s="48">
        <v>3.2500000000000001E-2</v>
      </c>
      <c r="F9" s="8">
        <f t="shared" si="0"/>
        <v>0.87437185929648242</v>
      </c>
      <c r="G9" s="10">
        <v>4757294</v>
      </c>
      <c r="H9" s="10">
        <v>551023</v>
      </c>
      <c r="I9" s="11">
        <f t="shared" si="1"/>
        <v>0.115826980632267</v>
      </c>
      <c r="J9" s="40">
        <f t="shared" si="2"/>
        <v>5165</v>
      </c>
      <c r="K9" s="12">
        <f t="shared" si="3"/>
        <v>10.857012410836917</v>
      </c>
      <c r="L9" s="13">
        <f t="shared" si="4"/>
        <v>36575.41451085428</v>
      </c>
      <c r="M9" s="13">
        <f t="shared" si="5"/>
        <v>199.27361322459367</v>
      </c>
      <c r="N9" s="8">
        <f>B9/VLOOKUP(A9,'06.04'!A$2:B$200,2,FALSE)-1</f>
        <v>7.4088906688025702E-2</v>
      </c>
      <c r="O9" s="12">
        <f>(B9-VLOOKUP(A9,'06.04'!A$2:B$200,2,FALSE))/G9*1000000</f>
        <v>77.775306718483236</v>
      </c>
      <c r="P9" s="14">
        <f>B9-2*VLOOKUP(A9,'06.04'!A$2:B$200,2,FALSE)+VLOOKUP(A9,'05.04'!A$2:B$200,2,FALSE)</f>
        <v>-20</v>
      </c>
      <c r="Q9" s="30">
        <f t="shared" si="6"/>
        <v>-3.7285607755406414</v>
      </c>
    </row>
    <row r="10" spans="1:17">
      <c r="A10" s="47" t="s">
        <v>28</v>
      </c>
      <c r="B10" s="47">
        <v>5866</v>
      </c>
      <c r="C10" s="47">
        <v>78</v>
      </c>
      <c r="D10" s="47">
        <v>91</v>
      </c>
      <c r="E10" s="48">
        <v>1.3299999999999999E-2</v>
      </c>
      <c r="F10" s="8">
        <f t="shared" si="0"/>
        <v>0.46153846153846156</v>
      </c>
      <c r="G10" s="10">
        <v>5532096</v>
      </c>
      <c r="H10" s="10">
        <v>880918</v>
      </c>
      <c r="I10" s="11">
        <f t="shared" si="1"/>
        <v>0.15923765603489165</v>
      </c>
      <c r="J10" s="40">
        <f t="shared" si="2"/>
        <v>5697</v>
      </c>
      <c r="K10" s="12">
        <f t="shared" si="3"/>
        <v>10.298085933432827</v>
      </c>
      <c r="L10" s="13">
        <f t="shared" si="4"/>
        <v>14099.53840280429</v>
      </c>
      <c r="M10" s="13">
        <f t="shared" si="5"/>
        <v>120.49823986009704</v>
      </c>
      <c r="N10" s="8">
        <f>B10/VLOOKUP(A10,'06.04'!A$2:B$200,2,FALSE)-1</f>
        <v>1.8579614516408993E-2</v>
      </c>
      <c r="O10" s="12">
        <f>(B10-VLOOKUP(A10,'06.04'!A$2:B$200,2,FALSE))/G10*1000000</f>
        <v>19.341674475641781</v>
      </c>
      <c r="P10" s="14">
        <f>B10-2*VLOOKUP(A10,'06.04'!A$2:B$200,2,FALSE)+VLOOKUP(A10,'05.04'!A$2:B$200,2,FALSE)</f>
        <v>-7</v>
      </c>
      <c r="Q10" s="30">
        <f t="shared" si="6"/>
        <v>-1.1933174224343677</v>
      </c>
    </row>
    <row r="11" spans="1:17">
      <c r="A11" s="47" t="s">
        <v>4</v>
      </c>
      <c r="B11" s="47">
        <v>367650</v>
      </c>
      <c r="C11" s="47">
        <v>10943</v>
      </c>
      <c r="D11" s="47">
        <v>19810</v>
      </c>
      <c r="E11" s="48">
        <v>2.98E-2</v>
      </c>
      <c r="F11" s="8">
        <f t="shared" si="0"/>
        <v>0.35583520306961924</v>
      </c>
      <c r="G11" s="10">
        <v>333453848</v>
      </c>
      <c r="H11" s="10">
        <v>43701886</v>
      </c>
      <c r="I11" s="11">
        <f t="shared" si="1"/>
        <v>0.13105827466714373</v>
      </c>
      <c r="J11" s="40">
        <f t="shared" si="2"/>
        <v>336897</v>
      </c>
      <c r="K11" s="12">
        <f t="shared" si="3"/>
        <v>10.10325722796877</v>
      </c>
      <c r="L11" s="13">
        <f t="shared" si="4"/>
        <v>32817.135161685103</v>
      </c>
      <c r="M11" s="13">
        <f t="shared" si="5"/>
        <v>182.08787933948901</v>
      </c>
      <c r="N11" s="8">
        <f>B11/VLOOKUP(A11,'06.04'!A$2:B$200,2,FALSE)-1</f>
        <v>9.1432116870663993E-2</v>
      </c>
      <c r="O11" s="12">
        <f>(B11-VLOOKUP(A11,'06.04'!A$2:B$200,2,FALSE))/G11*1000000</f>
        <v>92.363606492254362</v>
      </c>
      <c r="P11" s="14">
        <f>B11-2*VLOOKUP(A11,'06.04'!A$2:B$200,2,FALSE)+VLOOKUP(A11,'05.04'!A$2:B$200,2,FALSE)</f>
        <v>5585</v>
      </c>
      <c r="Q11" s="30">
        <f t="shared" si="6"/>
        <v>15.191078471372229</v>
      </c>
    </row>
    <row r="12" spans="1:17">
      <c r="A12" s="47" t="s">
        <v>22</v>
      </c>
      <c r="B12" s="47">
        <v>12390</v>
      </c>
      <c r="C12" s="47">
        <v>220</v>
      </c>
      <c r="D12" s="47">
        <v>3463</v>
      </c>
      <c r="E12" s="48">
        <v>1.78E-2</v>
      </c>
      <c r="F12" s="8">
        <f t="shared" si="0"/>
        <v>5.9733912571273418E-2</v>
      </c>
      <c r="G12" s="10">
        <v>8692741</v>
      </c>
      <c r="H12" s="10">
        <v>1585001</v>
      </c>
      <c r="I12" s="11">
        <f t="shared" si="1"/>
        <v>0.18233615841079356</v>
      </c>
      <c r="J12" s="40">
        <f t="shared" si="2"/>
        <v>8707</v>
      </c>
      <c r="K12" s="12">
        <f t="shared" si="3"/>
        <v>10.016403341592715</v>
      </c>
      <c r="L12" s="13">
        <f t="shared" si="4"/>
        <v>25308.472897098854</v>
      </c>
      <c r="M12" s="13">
        <f t="shared" si="5"/>
        <v>159.21679324025769</v>
      </c>
      <c r="N12" s="8">
        <f>B12/VLOOKUP(A12,'06.04'!A$2:B$200,2,FALSE)-1</f>
        <v>2.8130445606173726E-2</v>
      </c>
      <c r="O12" s="12">
        <f>(B12-VLOOKUP(A12,'06.04'!A$2:B$200,2,FALSE))/G12*1000000</f>
        <v>38.998055964165964</v>
      </c>
      <c r="P12" s="14">
        <f>B12-2*VLOOKUP(A12,'06.04'!A$2:B$200,2,FALSE)+VLOOKUP(A12,'05.04'!A$2:B$200,2,FALSE)</f>
        <v>109</v>
      </c>
      <c r="Q12" s="30">
        <f t="shared" si="6"/>
        <v>8.7974172719935417</v>
      </c>
    </row>
    <row r="13" spans="1:17">
      <c r="A13" s="47" t="s">
        <v>36</v>
      </c>
      <c r="B13" s="47">
        <v>9006</v>
      </c>
      <c r="C13" s="47">
        <v>59</v>
      </c>
      <c r="D13" s="47">
        <v>683</v>
      </c>
      <c r="E13" s="48">
        <v>6.6E-3</v>
      </c>
      <c r="F13" s="8">
        <f t="shared" si="0"/>
        <v>7.9514824797843664E-2</v>
      </c>
      <c r="G13" s="10">
        <v>8723025</v>
      </c>
      <c r="H13" s="10">
        <v>878824</v>
      </c>
      <c r="I13" s="11">
        <f t="shared" si="1"/>
        <v>0.1007476190885616</v>
      </c>
      <c r="J13" s="40">
        <f t="shared" si="2"/>
        <v>8264</v>
      </c>
      <c r="K13" s="12">
        <f t="shared" si="3"/>
        <v>9.4737777319221248</v>
      </c>
      <c r="L13" s="13">
        <f t="shared" si="4"/>
        <v>6763.7086905058732</v>
      </c>
      <c r="M13" s="13">
        <f t="shared" si="5"/>
        <v>80.048655689725791</v>
      </c>
      <c r="N13" s="8">
        <f>B13/VLOOKUP(A13,'06.04'!A$2:B$200,2,FALSE)-1</f>
        <v>4.587155963302747E-2</v>
      </c>
      <c r="O13" s="12">
        <f>(B13-VLOOKUP(A13,'06.04'!A$2:B$200,2,FALSE))/G13*1000000</f>
        <v>45.282456487285089</v>
      </c>
      <c r="P13" s="14">
        <f>B13-2*VLOOKUP(A13,'06.04'!A$2:B$200,2,FALSE)+VLOOKUP(A13,'05.04'!A$2:B$200,2,FALSE)</f>
        <v>-198</v>
      </c>
      <c r="Q13" s="30">
        <f t="shared" si="6"/>
        <v>-21.985343104596936</v>
      </c>
    </row>
    <row r="14" spans="1:17">
      <c r="A14" s="47" t="s">
        <v>20</v>
      </c>
      <c r="B14" s="47">
        <v>18803</v>
      </c>
      <c r="C14" s="47">
        <v>1867</v>
      </c>
      <c r="D14" s="47">
        <v>914</v>
      </c>
      <c r="E14" s="48">
        <v>9.9299999999999999E-2</v>
      </c>
      <c r="F14" s="8">
        <f t="shared" si="0"/>
        <v>0.67134124415677809</v>
      </c>
      <c r="G14" s="10">
        <v>17207441</v>
      </c>
      <c r="H14" s="10">
        <v>2679933</v>
      </c>
      <c r="I14" s="11">
        <f t="shared" si="1"/>
        <v>0.15574268132024977</v>
      </c>
      <c r="J14" s="40">
        <f t="shared" si="2"/>
        <v>16022</v>
      </c>
      <c r="K14" s="12">
        <f t="shared" si="3"/>
        <v>9.311088150759895</v>
      </c>
      <c r="L14" s="13">
        <f t="shared" si="4"/>
        <v>108499.57294637825</v>
      </c>
      <c r="M14" s="13">
        <f t="shared" si="5"/>
        <v>317.84415804345554</v>
      </c>
      <c r="N14" s="8">
        <f>B14/VLOOKUP(A14,'06.04'!A$2:B$200,2,FALSE)-1</f>
        <v>5.3330345638899823E-2</v>
      </c>
      <c r="O14" s="12">
        <f>(B14-VLOOKUP(A14,'06.04'!A$2:B$200,2,FALSE))/G14*1000000</f>
        <v>55.324902755732246</v>
      </c>
      <c r="P14" s="14">
        <f>B14-2*VLOOKUP(A14,'06.04'!A$2:B$200,2,FALSE)+VLOOKUP(A14,'05.04'!A$2:B$200,2,FALSE)</f>
        <v>-272</v>
      </c>
      <c r="Q14" s="30">
        <f t="shared" si="6"/>
        <v>-14.465776737754615</v>
      </c>
    </row>
    <row r="15" spans="1:17">
      <c r="A15" s="47" t="s">
        <v>8</v>
      </c>
      <c r="B15" s="47">
        <v>103375</v>
      </c>
      <c r="C15" s="47">
        <v>1810</v>
      </c>
      <c r="D15" s="47">
        <v>36081</v>
      </c>
      <c r="E15" s="48">
        <v>1.7600000000000001E-2</v>
      </c>
      <c r="F15" s="8">
        <f t="shared" si="0"/>
        <v>4.7768599403552298E-2</v>
      </c>
      <c r="G15" s="10">
        <v>81465657</v>
      </c>
      <c r="H15" s="10">
        <v>16771303</v>
      </c>
      <c r="I15" s="11">
        <f t="shared" si="1"/>
        <v>0.20586960957057032</v>
      </c>
      <c r="J15" s="40">
        <f t="shared" si="2"/>
        <v>65484</v>
      </c>
      <c r="K15" s="12">
        <f t="shared" si="3"/>
        <v>8.0382338290109168</v>
      </c>
      <c r="L15" s="13">
        <f t="shared" si="4"/>
        <v>22217.951301859626</v>
      </c>
      <c r="M15" s="13">
        <f t="shared" si="5"/>
        <v>133.63872483899465</v>
      </c>
      <c r="N15" s="8">
        <f>B15/VLOOKUP(A15,'06.04'!A$2:B$200,2,FALSE)-1</f>
        <v>3.2480049539066913E-2</v>
      </c>
      <c r="O15" s="12">
        <f>(B15-VLOOKUP(A15,'06.04'!A$2:B$200,2,FALSE))/G15*1000000</f>
        <v>39.918661676048352</v>
      </c>
      <c r="P15" s="14">
        <f>B15-2*VLOOKUP(A15,'06.04'!A$2:B$200,2,FALSE)+VLOOKUP(A15,'05.04'!A$2:B$200,2,FALSE)</f>
        <v>-779</v>
      </c>
      <c r="Q15" s="30">
        <f t="shared" si="6"/>
        <v>-7.535671100362757</v>
      </c>
    </row>
    <row r="16" spans="1:17">
      <c r="A16" s="47" t="s">
        <v>143</v>
      </c>
      <c r="B16" s="47">
        <v>1108</v>
      </c>
      <c r="C16" s="47">
        <v>19</v>
      </c>
      <c r="D16" s="47">
        <v>62</v>
      </c>
      <c r="E16" s="48">
        <v>1.72E-2</v>
      </c>
      <c r="F16" s="8">
        <f t="shared" si="0"/>
        <v>0.23456790123456789</v>
      </c>
      <c r="G16" s="9">
        <v>1291526</v>
      </c>
      <c r="H16" s="10">
        <v>228803</v>
      </c>
      <c r="I16" s="11">
        <f t="shared" si="1"/>
        <v>0.17715709943121546</v>
      </c>
      <c r="J16" s="40">
        <f t="shared" si="2"/>
        <v>1027</v>
      </c>
      <c r="K16" s="12">
        <f t="shared" si="3"/>
        <v>7.9518337222789164</v>
      </c>
      <c r="L16" s="13">
        <f t="shared" si="4"/>
        <v>14711.279525150869</v>
      </c>
      <c r="M16" s="13">
        <f t="shared" si="5"/>
        <v>108.15805500561021</v>
      </c>
      <c r="N16" s="8">
        <f>B16/VLOOKUP(A16,'06.04'!A$2:B$200,2,FALSE)-1</f>
        <v>0</v>
      </c>
      <c r="O16" s="12">
        <f>(B16-VLOOKUP(A16,'06.04'!A$2:B$200,2,FALSE))/G16*1000000</f>
        <v>0</v>
      </c>
      <c r="P16" s="14">
        <f>B16-2*VLOOKUP(A16,'06.04'!A$2:B$200,2,FALSE)+VLOOKUP(A16,'05.04'!A$2:B$200,2,FALSE)</f>
        <v>-69</v>
      </c>
      <c r="Q16" s="30">
        <f t="shared" si="6"/>
        <v>-62.274368231046928</v>
      </c>
    </row>
    <row r="17" spans="1:17">
      <c r="A17" s="47" t="s">
        <v>16</v>
      </c>
      <c r="B17" s="47">
        <v>52279</v>
      </c>
      <c r="C17" s="47">
        <v>5385</v>
      </c>
      <c r="D17" s="47">
        <v>287</v>
      </c>
      <c r="E17" s="48">
        <v>0.1031</v>
      </c>
      <c r="F17" s="8">
        <f t="shared" si="0"/>
        <v>0.94940056417489427</v>
      </c>
      <c r="G17" s="9">
        <v>66673160</v>
      </c>
      <c r="H17" s="10">
        <v>10980918</v>
      </c>
      <c r="I17" s="11">
        <f t="shared" si="1"/>
        <v>0.16469772844124983</v>
      </c>
      <c r="J17" s="40">
        <f t="shared" si="2"/>
        <v>46607</v>
      </c>
      <c r="K17" s="12">
        <f t="shared" si="3"/>
        <v>6.9903691380459545</v>
      </c>
      <c r="L17" s="13">
        <f t="shared" si="4"/>
        <v>80767.133281218412</v>
      </c>
      <c r="M17" s="13">
        <f t="shared" si="5"/>
        <v>237.61146349818088</v>
      </c>
      <c r="N17" s="8">
        <f>B17/VLOOKUP(A17,'06.04'!A$2:B$200,2,FALSE)-1</f>
        <v>9.3565661214073614E-2</v>
      </c>
      <c r="O17" s="12">
        <f>(B17-VLOOKUP(A17,'06.04'!A$2:B$200,2,FALSE))/G17*1000000</f>
        <v>67.088465583452162</v>
      </c>
      <c r="P17" s="14">
        <f>B17-2*VLOOKUP(A17,'06.04'!A$2:B$200,2,FALSE)+VLOOKUP(A17,'05.04'!A$2:B$200,2,FALSE)</f>
        <v>-1430</v>
      </c>
      <c r="Q17" s="30">
        <f t="shared" si="6"/>
        <v>-27.353239350408384</v>
      </c>
    </row>
    <row r="18" spans="1:17">
      <c r="A18" s="47" t="s">
        <v>34</v>
      </c>
      <c r="B18" s="47">
        <v>7206</v>
      </c>
      <c r="C18" s="47">
        <v>477</v>
      </c>
      <c r="D18" s="47">
        <v>255</v>
      </c>
      <c r="E18" s="48">
        <v>6.6199999999999995E-2</v>
      </c>
      <c r="F18" s="8">
        <f t="shared" si="0"/>
        <v>0.65163934426229508</v>
      </c>
      <c r="G18" s="10">
        <v>10171617</v>
      </c>
      <c r="H18" s="10">
        <v>2002557</v>
      </c>
      <c r="I18" s="11">
        <f t="shared" si="1"/>
        <v>0.19687695673165831</v>
      </c>
      <c r="J18" s="40">
        <f t="shared" si="2"/>
        <v>6474</v>
      </c>
      <c r="K18" s="12">
        <f t="shared" si="3"/>
        <v>6.3647697313023084</v>
      </c>
      <c r="L18" s="13">
        <f t="shared" si="4"/>
        <v>46895.198669002188</v>
      </c>
      <c r="M18" s="13">
        <f t="shared" si="5"/>
        <v>172.76490993019198</v>
      </c>
      <c r="N18" s="8">
        <f>B18/VLOOKUP(A18,'06.04'!A$2:B$200,2,FALSE)-1</f>
        <v>5.5051244509516817E-2</v>
      </c>
      <c r="O18" s="12">
        <f>(B18-VLOOKUP(A18,'06.04'!A$2:B$200,2,FALSE))/G18*1000000</f>
        <v>36.965607336571956</v>
      </c>
      <c r="P18" s="14">
        <f>B18-2*VLOOKUP(A18,'06.04'!A$2:B$200,2,FALSE)+VLOOKUP(A18,'05.04'!A$2:B$200,2,FALSE)</f>
        <v>-11</v>
      </c>
      <c r="Q18" s="30">
        <f t="shared" si="6"/>
        <v>-1.5265056897030251</v>
      </c>
    </row>
    <row r="19" spans="1:17">
      <c r="A19" s="47" t="s">
        <v>140</v>
      </c>
      <c r="B19" s="47">
        <v>1832</v>
      </c>
      <c r="C19" s="47">
        <v>4</v>
      </c>
      <c r="D19" s="47">
        <v>131</v>
      </c>
      <c r="E19" s="48">
        <v>2.2000000000000001E-3</v>
      </c>
      <c r="F19" s="8">
        <f t="shared" si="0"/>
        <v>2.9629629629629631E-2</v>
      </c>
      <c r="G19" s="10">
        <v>2805935</v>
      </c>
      <c r="H19" s="10">
        <v>41666</v>
      </c>
      <c r="I19" s="11">
        <f t="shared" si="1"/>
        <v>1.4849239201905961E-2</v>
      </c>
      <c r="J19" s="40">
        <f t="shared" si="2"/>
        <v>1697</v>
      </c>
      <c r="K19" s="12">
        <f t="shared" si="3"/>
        <v>6.0478949084707949</v>
      </c>
      <c r="L19" s="13">
        <f t="shared" si="4"/>
        <v>1425.5497721793272</v>
      </c>
      <c r="M19" s="13">
        <f t="shared" si="5"/>
        <v>29.362518980726183</v>
      </c>
      <c r="N19" s="8">
        <f>B19/VLOOKUP(A19,'06.04'!A$2:B$200,2,FALSE)-1</f>
        <v>0.14214463840398994</v>
      </c>
      <c r="O19" s="12">
        <f>(B19-VLOOKUP(A19,'06.04'!A$2:B$200,2,FALSE))/G19*1000000</f>
        <v>81.256337014221643</v>
      </c>
      <c r="P19" s="14">
        <f>B19-2*VLOOKUP(A19,'06.04'!A$2:B$200,2,FALSE)+VLOOKUP(A19,'05.04'!A$2:B$200,2,FALSE)</f>
        <v>-51</v>
      </c>
      <c r="Q19" s="30">
        <f t="shared" si="6"/>
        <v>-27.838427947598252</v>
      </c>
    </row>
    <row r="20" spans="1:17">
      <c r="A20" s="47" t="s">
        <v>24</v>
      </c>
      <c r="B20" s="47">
        <v>20814</v>
      </c>
      <c r="C20" s="47">
        <v>1632</v>
      </c>
      <c r="D20" s="47">
        <v>3986</v>
      </c>
      <c r="E20" s="48">
        <v>7.85E-2</v>
      </c>
      <c r="F20" s="8">
        <f t="shared" si="0"/>
        <v>0.29049483802064791</v>
      </c>
      <c r="G20" s="10">
        <v>25812476</v>
      </c>
      <c r="H20" s="10">
        <v>2099099</v>
      </c>
      <c r="I20" s="11">
        <f t="shared" si="1"/>
        <v>8.1321102245286353E-2</v>
      </c>
      <c r="J20" s="40">
        <f t="shared" si="2"/>
        <v>15196</v>
      </c>
      <c r="K20" s="12">
        <f t="shared" si="3"/>
        <v>5.8870756916151716</v>
      </c>
      <c r="L20" s="13">
        <f t="shared" si="4"/>
        <v>63225.24038375861</v>
      </c>
      <c r="M20" s="13">
        <f t="shared" si="5"/>
        <v>192.9279077167819</v>
      </c>
      <c r="N20" s="8">
        <f>B20/VLOOKUP(A20,'06.04'!A$2:B$200,2,FALSE)-1</f>
        <v>5.7031130973541178E-2</v>
      </c>
      <c r="O20" s="12">
        <f>(B20-VLOOKUP(A20,'06.04'!A$2:B$200,2,FALSE))/G20*1000000</f>
        <v>43.506093719951544</v>
      </c>
      <c r="P20" s="14">
        <f>B20-2*VLOOKUP(A20,'06.04'!A$2:B$200,2,FALSE)+VLOOKUP(A20,'05.04'!A$2:B$200,2,FALSE)</f>
        <v>-137</v>
      </c>
      <c r="Q20" s="30">
        <f t="shared" si="6"/>
        <v>-6.5821081964062653</v>
      </c>
    </row>
    <row r="21" spans="1:17">
      <c r="A21" s="47" t="s">
        <v>46</v>
      </c>
      <c r="B21" s="47">
        <v>4681</v>
      </c>
      <c r="C21" s="47">
        <v>187</v>
      </c>
      <c r="D21" s="47">
        <v>1378</v>
      </c>
      <c r="E21" s="49">
        <v>0.04</v>
      </c>
      <c r="F21" s="8">
        <f t="shared" si="0"/>
        <v>0.11948881789137381</v>
      </c>
      <c r="G21" s="10">
        <v>5783798</v>
      </c>
      <c r="H21" s="10">
        <v>987535</v>
      </c>
      <c r="I21" s="11">
        <f t="shared" si="1"/>
        <v>0.17074161303696983</v>
      </c>
      <c r="J21" s="40">
        <f t="shared" si="2"/>
        <v>3116</v>
      </c>
      <c r="K21" s="12">
        <f t="shared" si="3"/>
        <v>5.3874633934310978</v>
      </c>
      <c r="L21" s="13">
        <f t="shared" si="4"/>
        <v>32331.696231438236</v>
      </c>
      <c r="M21" s="13">
        <f t="shared" si="5"/>
        <v>131.97947942555604</v>
      </c>
      <c r="N21" s="8">
        <f>B21/VLOOKUP(A21,'06.04'!A$2:B$200,2,FALSE)-1</f>
        <v>7.1412222476539222E-2</v>
      </c>
      <c r="O21" s="12">
        <f>(B21-VLOOKUP(A21,'06.04'!A$2:B$200,2,FALSE))/G21*1000000</f>
        <v>53.943792642827425</v>
      </c>
      <c r="P21" s="14">
        <f>B21-2*VLOOKUP(A21,'06.04'!A$2:B$200,2,FALSE)+VLOOKUP(A21,'05.04'!A$2:B$200,2,FALSE)</f>
        <v>20</v>
      </c>
      <c r="Q21" s="30">
        <f t="shared" si="6"/>
        <v>4.2725913266396072</v>
      </c>
    </row>
    <row r="22" spans="1:17">
      <c r="A22" s="47" t="s">
        <v>129</v>
      </c>
      <c r="B22" s="47">
        <v>2100</v>
      </c>
      <c r="C22" s="47">
        <v>55</v>
      </c>
      <c r="D22" s="47">
        <v>14</v>
      </c>
      <c r="E22" s="48">
        <v>2.6200000000000001E-2</v>
      </c>
      <c r="F22" s="8">
        <f t="shared" si="0"/>
        <v>0.79710144927536231</v>
      </c>
      <c r="G22" s="10">
        <v>4244979</v>
      </c>
      <c r="H22" s="14">
        <v>304235</v>
      </c>
      <c r="I22" s="11">
        <f t="shared" si="1"/>
        <v>7.1669376927424144E-2</v>
      </c>
      <c r="J22" s="40">
        <f t="shared" si="2"/>
        <v>2031</v>
      </c>
      <c r="K22" s="12">
        <f t="shared" si="3"/>
        <v>4.784475965605484</v>
      </c>
      <c r="L22" s="13">
        <f t="shared" si="4"/>
        <v>12956.483412521004</v>
      </c>
      <c r="M22" s="13">
        <f t="shared" si="5"/>
        <v>78.733717990434613</v>
      </c>
      <c r="N22" s="8">
        <f>B22/VLOOKUP(A22,'06.04'!A$2:B$200,2,FALSE)-1</f>
        <v>5.6338028169014009E-2</v>
      </c>
      <c r="O22" s="12">
        <f>(B22-VLOOKUP(A22,'06.04'!A$2:B$200,2,FALSE))/G22*1000000</f>
        <v>26.384111676406405</v>
      </c>
      <c r="P22" s="14">
        <f>B22-2*VLOOKUP(A22,'06.04'!A$2:B$200,2,FALSE)+VLOOKUP(A22,'05.04'!A$2:B$200,2,FALSE)</f>
        <v>-75</v>
      </c>
      <c r="Q22" s="30">
        <f t="shared" si="6"/>
        <v>-35.714285714285715</v>
      </c>
    </row>
    <row r="23" spans="1:17">
      <c r="A23" s="47" t="s">
        <v>50</v>
      </c>
      <c r="B23" s="47">
        <v>4828</v>
      </c>
      <c r="C23" s="47">
        <v>80</v>
      </c>
      <c r="D23" s="47">
        <v>127</v>
      </c>
      <c r="E23" s="48">
        <v>1.66E-2</v>
      </c>
      <c r="F23" s="8">
        <f t="shared" si="0"/>
        <v>0.38647342995169082</v>
      </c>
      <c r="G23" s="10">
        <v>10581065</v>
      </c>
      <c r="H23" s="10">
        <v>1729195</v>
      </c>
      <c r="I23" s="11">
        <f t="shared" si="1"/>
        <v>0.16342353061813722</v>
      </c>
      <c r="J23" s="40">
        <f t="shared" si="2"/>
        <v>4621</v>
      </c>
      <c r="K23" s="12">
        <f t="shared" si="3"/>
        <v>4.3672352452234255</v>
      </c>
      <c r="L23" s="13">
        <f t="shared" si="4"/>
        <v>7560.6756030702009</v>
      </c>
      <c r="M23" s="13">
        <f t="shared" si="5"/>
        <v>57.46237810204957</v>
      </c>
      <c r="N23" s="8">
        <f>B23/VLOOKUP(A23,'06.04'!A$2:B$200,2,FALSE)-1</f>
        <v>5.1622740143759449E-2</v>
      </c>
      <c r="O23" s="12">
        <f>(B23-VLOOKUP(A23,'06.04'!A$2:B$200,2,FALSE))/G23*1000000</f>
        <v>22.398501474095472</v>
      </c>
      <c r="P23" s="14">
        <f>B23-2*VLOOKUP(A23,'06.04'!A$2:B$200,2,FALSE)+VLOOKUP(A23,'05.04'!A$2:B$200,2,FALSE)</f>
        <v>121</v>
      </c>
      <c r="Q23" s="30">
        <f t="shared" si="6"/>
        <v>25.062137531068768</v>
      </c>
    </row>
    <row r="24" spans="1:17">
      <c r="A24" s="47" t="s">
        <v>150</v>
      </c>
      <c r="B24" s="47">
        <v>1021</v>
      </c>
      <c r="C24" s="47">
        <v>30</v>
      </c>
      <c r="D24" s="47">
        <v>102</v>
      </c>
      <c r="E24" s="48">
        <v>2.9399999999999999E-2</v>
      </c>
      <c r="F24" s="8">
        <f t="shared" si="0"/>
        <v>0.22727272727272727</v>
      </c>
      <c r="G24" s="10">
        <v>2082741</v>
      </c>
      <c r="H24" s="10">
        <v>348848</v>
      </c>
      <c r="I24" s="11">
        <f t="shared" si="1"/>
        <v>0.16749466208232325</v>
      </c>
      <c r="J24" s="40">
        <f t="shared" si="2"/>
        <v>889</v>
      </c>
      <c r="K24" s="12">
        <f t="shared" si="3"/>
        <v>4.2684135953534312</v>
      </c>
      <c r="L24" s="13">
        <f t="shared" si="4"/>
        <v>14404.095372396279</v>
      </c>
      <c r="M24" s="13">
        <f t="shared" si="5"/>
        <v>78.410864372422097</v>
      </c>
      <c r="N24" s="8" t="e">
        <f>B24/VLOOKUP(A24,'06.04'!A$2:B$200,2,FALSE)-1</f>
        <v>#N/A</v>
      </c>
      <c r="O24" s="12" t="e">
        <f>(B24-VLOOKUP(A24,'06.04'!A$2:B$200,2,FALSE))/G24*1000000</f>
        <v>#N/A</v>
      </c>
      <c r="P24" s="14" t="e">
        <f>B24-2*VLOOKUP(A24,'06.04'!A$2:B$200,2,FALSE)+VLOOKUP(A24,'05.04'!A$2:B$200,2,FALSE)</f>
        <v>#N/A</v>
      </c>
      <c r="Q24" s="30" t="e">
        <f t="shared" si="6"/>
        <v>#N/A</v>
      </c>
    </row>
    <row r="25" spans="1:17">
      <c r="A25" s="47" t="s">
        <v>10</v>
      </c>
      <c r="B25" s="47">
        <v>60500</v>
      </c>
      <c r="C25" s="47">
        <v>3739</v>
      </c>
      <c r="D25" s="47">
        <v>24236</v>
      </c>
      <c r="E25" s="48">
        <v>6.1899999999999997E-2</v>
      </c>
      <c r="F25" s="8">
        <f t="shared" si="0"/>
        <v>0.13365504915102772</v>
      </c>
      <c r="G25" s="10">
        <v>83979449</v>
      </c>
      <c r="H25" s="10">
        <v>4193255</v>
      </c>
      <c r="I25" s="11">
        <f t="shared" si="1"/>
        <v>4.9931918462575289E-2</v>
      </c>
      <c r="J25" s="40">
        <f t="shared" si="2"/>
        <v>32525</v>
      </c>
      <c r="K25" s="12">
        <f t="shared" si="3"/>
        <v>3.8729713504074073</v>
      </c>
      <c r="L25" s="13">
        <f t="shared" si="4"/>
        <v>44522.797476320658</v>
      </c>
      <c r="M25" s="13">
        <f t="shared" si="5"/>
        <v>131.31470559909928</v>
      </c>
      <c r="N25" s="8">
        <f>B25/VLOOKUP(A25,'06.04'!A$2:B$200,2,FALSE)-1</f>
        <v>3.9054717823652663E-2</v>
      </c>
      <c r="O25" s="12">
        <f>(B25-VLOOKUP(A25,'06.04'!A$2:B$200,2,FALSE))/G25*1000000</f>
        <v>27.078053346122811</v>
      </c>
      <c r="P25" s="14">
        <f>B25-2*VLOOKUP(A25,'06.04'!A$2:B$200,2,FALSE)+VLOOKUP(A25,'05.04'!A$2:B$200,2,FALSE)</f>
        <v>-209</v>
      </c>
      <c r="Q25" s="30">
        <f t="shared" si="6"/>
        <v>-3.4545454545454546</v>
      </c>
    </row>
    <row r="26" spans="1:17">
      <c r="A26" s="47" t="s">
        <v>67</v>
      </c>
      <c r="B26" s="47">
        <v>2308</v>
      </c>
      <c r="C26" s="47">
        <v>28</v>
      </c>
      <c r="D26" s="47">
        <v>300</v>
      </c>
      <c r="E26" s="48">
        <v>1.2200000000000001E-2</v>
      </c>
      <c r="F26" s="8">
        <f t="shared" si="0"/>
        <v>8.5365853658536592E-2</v>
      </c>
      <c r="G26" s="10">
        <v>5636544</v>
      </c>
      <c r="H26" s="10">
        <v>1003032</v>
      </c>
      <c r="I26" s="11">
        <f t="shared" si="1"/>
        <v>0.17795159587151277</v>
      </c>
      <c r="J26" s="40">
        <f t="shared" si="2"/>
        <v>1980</v>
      </c>
      <c r="K26" s="12">
        <f t="shared" si="3"/>
        <v>3.5127908165003237</v>
      </c>
      <c r="L26" s="13">
        <f t="shared" si="4"/>
        <v>4967.5829728287408</v>
      </c>
      <c r="M26" s="13">
        <f t="shared" si="5"/>
        <v>41.773292720536375</v>
      </c>
      <c r="N26" s="8">
        <f>B26/VLOOKUP(A26,'06.04'!A$2:B$200,2,FALSE)-1</f>
        <v>6.0661764705882248E-2</v>
      </c>
      <c r="O26" s="12">
        <f>(B26-VLOOKUP(A26,'06.04'!A$2:B$200,2,FALSE))/G26*1000000</f>
        <v>23.41860544333549</v>
      </c>
      <c r="P26" s="14">
        <f>B26-2*VLOOKUP(A26,'06.04'!A$2:B$200,2,FALSE)+VLOOKUP(A26,'05.04'!A$2:B$200,2,FALSE)</f>
        <v>-117</v>
      </c>
      <c r="Q26" s="30">
        <f t="shared" si="6"/>
        <v>-50.693240901213173</v>
      </c>
    </row>
    <row r="27" spans="1:17">
      <c r="A27" s="47" t="s">
        <v>26</v>
      </c>
      <c r="B27" s="47">
        <v>16667</v>
      </c>
      <c r="C27" s="47">
        <v>323</v>
      </c>
      <c r="D27" s="47">
        <v>3616</v>
      </c>
      <c r="E27" s="48">
        <v>1.9400000000000001E-2</v>
      </c>
      <c r="F27" s="8">
        <f t="shared" si="0"/>
        <v>8.2000507743081999E-2</v>
      </c>
      <c r="G27" s="10">
        <v>37744652</v>
      </c>
      <c r="H27" s="10">
        <v>5971445</v>
      </c>
      <c r="I27" s="11">
        <f t="shared" si="1"/>
        <v>0.15820638643058624</v>
      </c>
      <c r="J27" s="40">
        <f t="shared" si="2"/>
        <v>12728</v>
      </c>
      <c r="K27" s="12">
        <f t="shared" si="3"/>
        <v>3.3721333554751012</v>
      </c>
      <c r="L27" s="13">
        <f t="shared" si="4"/>
        <v>8557.5037226465884</v>
      </c>
      <c r="M27" s="13">
        <f t="shared" si="5"/>
        <v>53.718752538325859</v>
      </c>
      <c r="N27" s="8">
        <f>B27/VLOOKUP(A27,'06.04'!A$2:B$200,2,FALSE)-1</f>
        <v>7.4458483754512583E-2</v>
      </c>
      <c r="O27" s="12">
        <f>(B27-VLOOKUP(A27,'06.04'!A$2:B$200,2,FALSE))/G27*1000000</f>
        <v>30.600361608844612</v>
      </c>
      <c r="P27" s="14">
        <f>B27-2*VLOOKUP(A27,'06.04'!A$2:B$200,2,FALSE)+VLOOKUP(A27,'05.04'!A$2:B$200,2,FALSE)</f>
        <v>-339</v>
      </c>
      <c r="Q27" s="30">
        <f t="shared" si="6"/>
        <v>-20.339593208135838</v>
      </c>
    </row>
    <row r="28" spans="1:17">
      <c r="A28" s="47" t="s">
        <v>38</v>
      </c>
      <c r="B28" s="47">
        <v>30217</v>
      </c>
      <c r="C28" s="47">
        <v>649</v>
      </c>
      <c r="D28" s="47">
        <v>1326</v>
      </c>
      <c r="E28" s="48">
        <v>2.1499999999999998E-2</v>
      </c>
      <c r="F28" s="8">
        <f t="shared" si="0"/>
        <v>0.32860759493670888</v>
      </c>
      <c r="G28" s="10">
        <v>85230581</v>
      </c>
      <c r="H28" s="10">
        <v>5330596</v>
      </c>
      <c r="I28" s="11">
        <f t="shared" si="1"/>
        <v>6.2543231988527681E-2</v>
      </c>
      <c r="J28" s="40">
        <f t="shared" si="2"/>
        <v>28242</v>
      </c>
      <c r="K28" s="12">
        <f t="shared" si="3"/>
        <v>3.3135993757921232</v>
      </c>
      <c r="L28" s="13">
        <f t="shared" si="4"/>
        <v>7614.6377554319379</v>
      </c>
      <c r="M28" s="13">
        <f t="shared" si="5"/>
        <v>50.23132380624903</v>
      </c>
      <c r="N28" s="8">
        <f>B28/VLOOKUP(A28,'06.04'!A$2:B$200,2,FALSE)-1</f>
        <v>0.11629539325427607</v>
      </c>
      <c r="O28" s="12">
        <f>(B28-VLOOKUP(A28,'06.04'!A$2:B$200,2,FALSE))/G28*1000000</f>
        <v>36.935099621109003</v>
      </c>
      <c r="P28" s="14">
        <f>B28-2*VLOOKUP(A28,'06.04'!A$2:B$200,2,FALSE)+VLOOKUP(A28,'05.04'!A$2:B$200,2,FALSE)</f>
        <v>13</v>
      </c>
      <c r="Q28" s="30">
        <f t="shared" si="6"/>
        <v>0.4302213985504848</v>
      </c>
    </row>
    <row r="29" spans="1:17">
      <c r="A29" s="47" t="s">
        <v>138</v>
      </c>
      <c r="B29" s="47">
        <v>1222</v>
      </c>
      <c r="C29" s="47">
        <v>16</v>
      </c>
      <c r="D29" s="47">
        <v>130</v>
      </c>
      <c r="E29" s="48">
        <v>1.3100000000000001E-2</v>
      </c>
      <c r="F29" s="8">
        <f t="shared" si="0"/>
        <v>0.1095890410958904</v>
      </c>
      <c r="G29" s="28">
        <v>4168978</v>
      </c>
      <c r="H29" s="28">
        <v>703199</v>
      </c>
      <c r="I29" s="11">
        <f t="shared" si="1"/>
        <v>0.16867419305163039</v>
      </c>
      <c r="J29" s="40">
        <f t="shared" si="2"/>
        <v>1076</v>
      </c>
      <c r="K29" s="12">
        <f t="shared" si="3"/>
        <v>2.5809682852727938</v>
      </c>
      <c r="L29" s="13">
        <f t="shared" si="4"/>
        <v>3837.8710561677231</v>
      </c>
      <c r="M29" s="13">
        <f t="shared" si="5"/>
        <v>31.472882738852018</v>
      </c>
      <c r="N29" s="8">
        <f>B29/VLOOKUP(A29,'06.04'!A$2:B$200,2,FALSE)-1</f>
        <v>3.384094754653133E-2</v>
      </c>
      <c r="O29" s="12">
        <f>(B29-VLOOKUP(A29,'06.04'!A$2:B$200,2,FALSE))/G29*1000000</f>
        <v>9.5946776404193059</v>
      </c>
      <c r="P29" s="14">
        <f>B29-2*VLOOKUP(A29,'06.04'!A$2:B$200,2,FALSE)+VLOOKUP(A29,'05.04'!A$2:B$200,2,FALSE)</f>
        <v>-16</v>
      </c>
      <c r="Q29" s="30">
        <f t="shared" si="6"/>
        <v>-13.093289689034371</v>
      </c>
    </row>
    <row r="30" spans="1:17">
      <c r="A30" s="47" t="s">
        <v>135</v>
      </c>
      <c r="B30" s="47">
        <v>2200</v>
      </c>
      <c r="C30" s="47">
        <v>58</v>
      </c>
      <c r="D30" s="47">
        <v>118</v>
      </c>
      <c r="E30" s="48">
        <v>2.64E-2</v>
      </c>
      <c r="F30" s="8">
        <f t="shared" si="0"/>
        <v>0.32954545454545453</v>
      </c>
      <c r="G30" s="10">
        <v>8657779</v>
      </c>
      <c r="H30" s="10">
        <v>1429608</v>
      </c>
      <c r="I30" s="11">
        <f t="shared" si="1"/>
        <v>0.16512410399942062</v>
      </c>
      <c r="J30" s="40">
        <f t="shared" si="2"/>
        <v>2024</v>
      </c>
      <c r="K30" s="12">
        <f t="shared" si="3"/>
        <v>2.3377820108367287</v>
      </c>
      <c r="L30" s="13">
        <f t="shared" si="4"/>
        <v>6699.1776990380558</v>
      </c>
      <c r="M30" s="13">
        <f t="shared" si="5"/>
        <v>39.574255662248099</v>
      </c>
      <c r="N30" s="8">
        <f>B30/VLOOKUP(A30,'06.04'!A$2:B$200,2,FALSE)-1</f>
        <v>0.1530398322851152</v>
      </c>
      <c r="O30" s="12">
        <f>(B30-VLOOKUP(A30,'06.04'!A$2:B$200,2,FALSE))/G30*1000000</f>
        <v>33.726894622743316</v>
      </c>
      <c r="P30" s="14">
        <f>B30-2*VLOOKUP(A30,'06.04'!A$2:B$200,2,FALSE)+VLOOKUP(A30,'05.04'!A$2:B$200,2,FALSE)</f>
        <v>8</v>
      </c>
      <c r="Q30" s="30">
        <f t="shared" si="6"/>
        <v>3.6363636363636362</v>
      </c>
    </row>
    <row r="31" spans="1:17">
      <c r="A31" s="47" t="s">
        <v>55</v>
      </c>
      <c r="B31" s="47">
        <v>4815</v>
      </c>
      <c r="C31" s="47">
        <v>37</v>
      </c>
      <c r="D31" s="47">
        <v>728</v>
      </c>
      <c r="E31" s="48">
        <v>7.7000000000000002E-3</v>
      </c>
      <c r="F31" s="8">
        <f t="shared" si="0"/>
        <v>4.8366013071895426E-2</v>
      </c>
      <c r="G31" s="9">
        <v>18875673</v>
      </c>
      <c r="H31" s="10">
        <v>1811116</v>
      </c>
      <c r="I31" s="11">
        <f t="shared" si="1"/>
        <v>9.5949744414411078E-2</v>
      </c>
      <c r="J31" s="40">
        <f t="shared" si="2"/>
        <v>4050</v>
      </c>
      <c r="K31" s="12">
        <f t="shared" si="3"/>
        <v>2.1456188608480344</v>
      </c>
      <c r="L31" s="13">
        <f t="shared" si="4"/>
        <v>1960.1950086759823</v>
      </c>
      <c r="M31" s="13">
        <f t="shared" si="5"/>
        <v>20.508123711240295</v>
      </c>
      <c r="N31" s="8">
        <f>B31/VLOOKUP(A31,'06.04'!A$2:B$200,2,FALSE)-1</f>
        <v>7.6940281816148426E-2</v>
      </c>
      <c r="O31" s="12">
        <f>(B31-VLOOKUP(A31,'06.04'!A$2:B$200,2,FALSE))/G31*1000000</f>
        <v>18.22451575633886</v>
      </c>
      <c r="P31" s="14">
        <f>B31-2*VLOOKUP(A31,'06.04'!A$2:B$200,2,FALSE)+VLOOKUP(A31,'05.04'!A$2:B$200,2,FALSE)</f>
        <v>34</v>
      </c>
      <c r="Q31" s="30">
        <f t="shared" si="6"/>
        <v>7.061266874350987</v>
      </c>
    </row>
    <row r="32" spans="1:17">
      <c r="A32" s="47" t="s">
        <v>53</v>
      </c>
      <c r="B32" s="47">
        <v>3747</v>
      </c>
      <c r="C32" s="47">
        <v>191</v>
      </c>
      <c r="D32" s="47">
        <v>100</v>
      </c>
      <c r="E32" s="48">
        <v>5.0999999999999997E-2</v>
      </c>
      <c r="F32" s="8">
        <f t="shared" si="0"/>
        <v>0.6563573883161512</v>
      </c>
      <c r="G32" s="9">
        <v>17372892</v>
      </c>
      <c r="H32" s="10">
        <v>1112493</v>
      </c>
      <c r="I32" s="11">
        <f t="shared" si="1"/>
        <v>6.4036143205172744E-2</v>
      </c>
      <c r="J32" s="40">
        <f t="shared" si="2"/>
        <v>3456</v>
      </c>
      <c r="K32" s="12">
        <f t="shared" si="3"/>
        <v>1.9893060982592881</v>
      </c>
      <c r="L32" s="13">
        <f t="shared" si="4"/>
        <v>10994.139605541783</v>
      </c>
      <c r="M32" s="13">
        <f t="shared" si="5"/>
        <v>46.766129797555656</v>
      </c>
      <c r="N32" s="8">
        <f>B32/VLOOKUP(A32,'06.04'!A$2:B$200,2,FALSE)-1</f>
        <v>2.7701590784421359E-2</v>
      </c>
      <c r="O32" s="12">
        <f>(B32-VLOOKUP(A32,'06.04'!A$2:B$200,2,FALSE))/G32*1000000</f>
        <v>5.8136549746582205</v>
      </c>
      <c r="P32" s="14">
        <f>B32-2*VLOOKUP(A32,'06.04'!A$2:B$200,2,FALSE)+VLOOKUP(A32,'05.04'!A$2:B$200,2,FALSE)</f>
        <v>-80</v>
      </c>
      <c r="Q32" s="30">
        <f t="shared" si="6"/>
        <v>-21.350413664264746</v>
      </c>
    </row>
    <row r="33" spans="1:17">
      <c r="A33" s="47" t="s">
        <v>142</v>
      </c>
      <c r="B33" s="47">
        <v>1160</v>
      </c>
      <c r="C33" s="47">
        <v>1</v>
      </c>
      <c r="D33" s="47">
        <v>241</v>
      </c>
      <c r="E33" s="48">
        <v>8.9999999999999998E-4</v>
      </c>
      <c r="F33" s="8">
        <f t="shared" si="0"/>
        <v>4.1322314049586778E-3</v>
      </c>
      <c r="G33" s="10">
        <v>4684867</v>
      </c>
      <c r="H33" s="10">
        <v>619770</v>
      </c>
      <c r="I33" s="11">
        <f t="shared" si="1"/>
        <v>0.1322919092473703</v>
      </c>
      <c r="J33" s="40">
        <f t="shared" si="2"/>
        <v>918</v>
      </c>
      <c r="K33" s="12">
        <f t="shared" si="3"/>
        <v>1.959500664586636</v>
      </c>
      <c r="L33" s="13">
        <f t="shared" si="4"/>
        <v>213.45323143645271</v>
      </c>
      <c r="M33" s="13">
        <f t="shared" si="5"/>
        <v>6.4673158950053935</v>
      </c>
      <c r="N33" s="8">
        <f>B33/VLOOKUP(A33,'06.04'!A$2:B$200,2,FALSE)-1</f>
        <v>4.8824593128390603E-2</v>
      </c>
      <c r="O33" s="12">
        <f>(B33-VLOOKUP(A33,'06.04'!A$2:B$200,2,FALSE))/G33*1000000</f>
        <v>11.526474497568447</v>
      </c>
      <c r="P33" s="14">
        <f>B33-2*VLOOKUP(A33,'06.04'!A$2:B$200,2,FALSE)+VLOOKUP(A33,'05.04'!A$2:B$200,2,FALSE)</f>
        <v>-13</v>
      </c>
      <c r="Q33" s="30">
        <f t="shared" si="6"/>
        <v>-11.206896551724137</v>
      </c>
    </row>
    <row r="34" spans="1:17">
      <c r="A34" s="47" t="s">
        <v>137</v>
      </c>
      <c r="B34" s="47">
        <v>2076</v>
      </c>
      <c r="C34" s="47">
        <v>11</v>
      </c>
      <c r="D34" s="47">
        <v>167</v>
      </c>
      <c r="E34" s="48">
        <v>5.3E-3</v>
      </c>
      <c r="F34" s="8">
        <f t="shared" ref="F34:F62" si="7">IF(C34&gt;0,C34/(C34+D34),0)</f>
        <v>6.1797752808988762E-2</v>
      </c>
      <c r="G34" s="28">
        <v>10066793</v>
      </c>
      <c r="H34" s="29">
        <v>92368</v>
      </c>
      <c r="I34" s="11">
        <f t="shared" ref="I34:I65" si="8">H34/G34</f>
        <v>9.1755139894105307E-3</v>
      </c>
      <c r="J34" s="40">
        <f t="shared" ref="J34:J62" si="9">B34-D34-C34</f>
        <v>1898</v>
      </c>
      <c r="K34" s="12">
        <f t="shared" ref="K34:K65" si="10">J34/G34*10000</f>
        <v>1.8854068023450965</v>
      </c>
      <c r="L34" s="13">
        <f t="shared" ref="L34:L62" si="11">C34/G34*1000000000</f>
        <v>1092.7015187458408</v>
      </c>
      <c r="M34" s="13">
        <f t="shared" ref="M34:M62" si="12">SQRT(J34*C34)/G34*1000000</f>
        <v>14.353351094348058</v>
      </c>
      <c r="N34" s="8">
        <f>B34/VLOOKUP(A34,'06.04'!A$2:B$200,2,FALSE)-1</f>
        <v>0.15397443023902158</v>
      </c>
      <c r="O34" s="12">
        <f>(B34-VLOOKUP(A34,'06.04'!A$2:B$200,2,FALSE))/G34*1000000</f>
        <v>27.516210972054356</v>
      </c>
      <c r="P34" s="14">
        <f>B34-2*VLOOKUP(A34,'06.04'!A$2:B$200,2,FALSE)+VLOOKUP(A34,'05.04'!A$2:B$200,2,FALSE)</f>
        <v>-17</v>
      </c>
      <c r="Q34" s="30">
        <f t="shared" ref="Q34:Q65" si="13">P34/B34*1000</f>
        <v>-8.1888246628131025</v>
      </c>
    </row>
    <row r="35" spans="1:17">
      <c r="A35" s="47" t="s">
        <v>63</v>
      </c>
      <c r="B35" s="47">
        <v>4057</v>
      </c>
      <c r="C35" s="47">
        <v>176</v>
      </c>
      <c r="D35" s="47">
        <v>406</v>
      </c>
      <c r="E35" s="48">
        <v>4.3400000000000001E-2</v>
      </c>
      <c r="F35" s="8">
        <f t="shared" si="7"/>
        <v>0.30240549828178692</v>
      </c>
      <c r="G35" s="10">
        <v>18784271</v>
      </c>
      <c r="H35" s="10">
        <v>2789374</v>
      </c>
      <c r="I35" s="11">
        <f t="shared" si="8"/>
        <v>0.14849519579439627</v>
      </c>
      <c r="J35" s="40">
        <f t="shared" si="9"/>
        <v>3475</v>
      </c>
      <c r="K35" s="12">
        <f t="shared" si="10"/>
        <v>1.8499520157050546</v>
      </c>
      <c r="L35" s="13">
        <f t="shared" si="11"/>
        <v>9369.5411442903478</v>
      </c>
      <c r="M35" s="13">
        <f t="shared" si="12"/>
        <v>41.633161693668399</v>
      </c>
      <c r="N35" s="8">
        <f>B35/VLOOKUP(A35,'06.04'!A$2:B$200,2,FALSE)-1</f>
        <v>4.9948240165631486E-2</v>
      </c>
      <c r="O35" s="12">
        <f>(B35-VLOOKUP(A35,'06.04'!A$2:B$200,2,FALSE))/G35*1000000</f>
        <v>10.274553641182029</v>
      </c>
      <c r="P35" s="14">
        <f>B35-2*VLOOKUP(A35,'06.04'!A$2:B$200,2,FALSE)+VLOOKUP(A35,'05.04'!A$2:B$200,2,FALSE)</f>
        <v>-58</v>
      </c>
      <c r="Q35" s="30">
        <f t="shared" si="13"/>
        <v>-14.296278037959082</v>
      </c>
    </row>
    <row r="36" spans="1:17">
      <c r="A36" s="47" t="s">
        <v>136</v>
      </c>
      <c r="B36" s="47">
        <v>1375</v>
      </c>
      <c r="C36" s="47">
        <v>6</v>
      </c>
      <c r="D36" s="47">
        <v>344</v>
      </c>
      <c r="E36" s="48">
        <v>4.4000000000000003E-3</v>
      </c>
      <c r="F36" s="8">
        <f t="shared" si="7"/>
        <v>1.7142857142857144E-2</v>
      </c>
      <c r="G36" s="10">
        <v>6153312</v>
      </c>
      <c r="H36" s="10">
        <v>565933</v>
      </c>
      <c r="I36" s="11">
        <f t="shared" si="8"/>
        <v>9.1972095677904847E-2</v>
      </c>
      <c r="J36" s="40">
        <f t="shared" si="9"/>
        <v>1025</v>
      </c>
      <c r="K36" s="12">
        <f t="shared" si="10"/>
        <v>1.6657695888003079</v>
      </c>
      <c r="L36" s="13">
        <f t="shared" si="11"/>
        <v>975.08463734652162</v>
      </c>
      <c r="M36" s="13">
        <f t="shared" si="12"/>
        <v>12.744670789778025</v>
      </c>
      <c r="N36" s="8">
        <f>B36/VLOOKUP(A36,'06.04'!A$2:B$200,2,FALSE)-1</f>
        <v>5.0420168067226934E-2</v>
      </c>
      <c r="O36" s="12">
        <f>(B36-VLOOKUP(A36,'06.04'!A$2:B$200,2,FALSE))/G36*1000000</f>
        <v>10.725931010811738</v>
      </c>
      <c r="P36" s="14">
        <f>B36-2*VLOOKUP(A36,'06.04'!A$2:B$200,2,FALSE)+VLOOKUP(A36,'05.04'!A$2:B$200,2,FALSE)</f>
        <v>-54</v>
      </c>
      <c r="Q36" s="30">
        <f t="shared" si="13"/>
        <v>-39.272727272727273</v>
      </c>
    </row>
    <row r="37" spans="1:17" ht="25.5">
      <c r="A37" s="47" t="s">
        <v>132</v>
      </c>
      <c r="B37" s="47">
        <v>1828</v>
      </c>
      <c r="C37" s="47">
        <v>86</v>
      </c>
      <c r="D37" s="47">
        <v>33</v>
      </c>
      <c r="E37" s="48">
        <v>4.7100000000000003E-2</v>
      </c>
      <c r="F37" s="8">
        <f t="shared" si="7"/>
        <v>0.72268907563025209</v>
      </c>
      <c r="G37" s="10">
        <v>11163554</v>
      </c>
      <c r="H37" s="10">
        <v>726176</v>
      </c>
      <c r="I37" s="11">
        <f t="shared" si="8"/>
        <v>6.5048818682652498E-2</v>
      </c>
      <c r="J37" s="40">
        <f t="shared" si="9"/>
        <v>1709</v>
      </c>
      <c r="K37" s="12">
        <f t="shared" si="10"/>
        <v>1.5308744867449919</v>
      </c>
      <c r="L37" s="13">
        <f t="shared" si="11"/>
        <v>7703.6398981901293</v>
      </c>
      <c r="M37" s="13">
        <f t="shared" si="12"/>
        <v>34.341382871413394</v>
      </c>
      <c r="N37" s="8">
        <f>B37/VLOOKUP(A37,'06.04'!A$2:B$200,2,FALSE)-1</f>
        <v>4.7564469914040064E-2</v>
      </c>
      <c r="O37" s="12">
        <f>(B37-VLOOKUP(A37,'06.04'!A$2:B$200,2,FALSE))/G37*1000000</f>
        <v>7.434908273834659</v>
      </c>
      <c r="P37" s="14">
        <f>B37-2*VLOOKUP(A37,'06.04'!A$2:B$200,2,FALSE)+VLOOKUP(A37,'05.04'!A$2:B$200,2,FALSE)</f>
        <v>-84</v>
      </c>
      <c r="Q37" s="30">
        <f t="shared" si="13"/>
        <v>-45.951859956236326</v>
      </c>
    </row>
    <row r="38" spans="1:17">
      <c r="A38" s="44" t="s">
        <v>40</v>
      </c>
      <c r="B38" s="44">
        <v>5788</v>
      </c>
      <c r="C38" s="44">
        <v>39</v>
      </c>
      <c r="D38" s="44">
        <v>2315</v>
      </c>
      <c r="E38" s="45">
        <v>6.7999999999999996E-3</v>
      </c>
      <c r="F38" s="8">
        <f t="shared" si="7"/>
        <v>1.6567544604927781E-2</v>
      </c>
      <c r="G38" s="9">
        <v>25812476</v>
      </c>
      <c r="H38" s="10">
        <v>3607226</v>
      </c>
      <c r="I38" s="11">
        <f t="shared" si="8"/>
        <v>0.13974738417190199</v>
      </c>
      <c r="J38" s="40">
        <f t="shared" si="9"/>
        <v>3434</v>
      </c>
      <c r="K38" s="12">
        <f t="shared" si="10"/>
        <v>1.3303644330749209</v>
      </c>
      <c r="L38" s="13">
        <f t="shared" si="11"/>
        <v>1510.8972885824667</v>
      </c>
      <c r="M38" s="13">
        <f t="shared" si="12"/>
        <v>14.177602105996094</v>
      </c>
      <c r="N38" s="8">
        <f>B38/VLOOKUP(A38,'06.04'!A$2:B$200,2,FALSE)-1</f>
        <v>0</v>
      </c>
      <c r="O38" s="12">
        <f>(B38-VLOOKUP(A38,'06.04'!A$2:B$200,2,FALSE))/G38*1000000</f>
        <v>0</v>
      </c>
      <c r="P38" s="14">
        <f>B38-2*VLOOKUP(A38,'06.04'!A$2:B$200,2,FALSE)+VLOOKUP(A38,'05.04'!A$2:B$200,2,FALSE)</f>
        <v>-101</v>
      </c>
      <c r="Q38" s="30">
        <f t="shared" si="13"/>
        <v>-17.449896337249481</v>
      </c>
    </row>
    <row r="39" spans="1:17">
      <c r="A39" s="47" t="s">
        <v>69</v>
      </c>
      <c r="B39" s="47">
        <v>1755</v>
      </c>
      <c r="C39" s="47">
        <v>79</v>
      </c>
      <c r="D39" s="47">
        <v>269</v>
      </c>
      <c r="E39" s="48">
        <v>4.5100000000000001E-2</v>
      </c>
      <c r="F39" s="8">
        <f t="shared" si="7"/>
        <v>0.22701149425287356</v>
      </c>
      <c r="G39" s="10">
        <v>10748112</v>
      </c>
      <c r="H39" s="10">
        <v>2108406</v>
      </c>
      <c r="I39" s="11">
        <f t="shared" si="8"/>
        <v>0.19616524278868699</v>
      </c>
      <c r="J39" s="40">
        <f t="shared" si="9"/>
        <v>1407</v>
      </c>
      <c r="K39" s="12">
        <f t="shared" si="10"/>
        <v>1.3090671180203555</v>
      </c>
      <c r="L39" s="13">
        <f t="shared" si="11"/>
        <v>7350.128096915998</v>
      </c>
      <c r="M39" s="13">
        <f t="shared" si="12"/>
        <v>31.019044158242956</v>
      </c>
      <c r="N39" s="8">
        <f>B39/VLOOKUP(A39,'06.04'!A$2:B$200,2,FALSE)-1</f>
        <v>1.1527377521613813E-2</v>
      </c>
      <c r="O39" s="12">
        <f>(B39-VLOOKUP(A39,'06.04'!A$2:B$200,2,FALSE))/G39*1000000</f>
        <v>1.8607919232698729</v>
      </c>
      <c r="P39" s="14">
        <f>B39-2*VLOOKUP(A39,'06.04'!A$2:B$200,2,FALSE)+VLOOKUP(A39,'05.04'!A$2:B$200,2,FALSE)</f>
        <v>-42</v>
      </c>
      <c r="Q39" s="30">
        <f t="shared" si="13"/>
        <v>-23.931623931623932</v>
      </c>
    </row>
    <row r="40" spans="1:17">
      <c r="A40" s="47" t="s">
        <v>59</v>
      </c>
      <c r="B40" s="47">
        <v>4532</v>
      </c>
      <c r="C40" s="47">
        <v>111</v>
      </c>
      <c r="D40" s="47">
        <v>191</v>
      </c>
      <c r="E40" s="48">
        <v>2.4500000000000001E-2</v>
      </c>
      <c r="F40" s="8">
        <f t="shared" si="7"/>
        <v>0.36754966887417218</v>
      </c>
      <c r="G40" s="10">
        <v>38654304</v>
      </c>
      <c r="H40" s="10">
        <v>5278397</v>
      </c>
      <c r="I40" s="11">
        <f t="shared" si="8"/>
        <v>0.13655392682791545</v>
      </c>
      <c r="J40" s="40">
        <f t="shared" si="9"/>
        <v>4230</v>
      </c>
      <c r="K40" s="12">
        <f t="shared" si="10"/>
        <v>1.0943153962880823</v>
      </c>
      <c r="L40" s="13">
        <f t="shared" si="11"/>
        <v>2871.6077774935488</v>
      </c>
      <c r="M40" s="13">
        <f t="shared" si="12"/>
        <v>17.72694165109084</v>
      </c>
      <c r="N40" s="8">
        <f>B40/VLOOKUP(A40,'06.04'!A$2:B$200,2,FALSE)-1</f>
        <v>0.10482691370063391</v>
      </c>
      <c r="O40" s="12">
        <f>(B40-VLOOKUP(A40,'06.04'!A$2:B$200,2,FALSE))/G40*1000000</f>
        <v>11.124246345245279</v>
      </c>
      <c r="P40" s="14">
        <f>B40-2*VLOOKUP(A40,'06.04'!A$2:B$200,2,FALSE)+VLOOKUP(A40,'05.04'!A$2:B$200,2,FALSE)</f>
        <v>162</v>
      </c>
      <c r="Q40" s="30">
        <f t="shared" si="13"/>
        <v>35.745807590467784</v>
      </c>
    </row>
    <row r="41" spans="1:17">
      <c r="A41" s="47" t="s">
        <v>44</v>
      </c>
      <c r="B41" s="47">
        <v>3793</v>
      </c>
      <c r="C41" s="47">
        <v>62</v>
      </c>
      <c r="D41" s="47">
        <v>1241</v>
      </c>
      <c r="E41" s="48">
        <v>1.6400000000000001E-2</v>
      </c>
      <c r="F41" s="8">
        <f t="shared" si="7"/>
        <v>4.7582501918649274E-2</v>
      </c>
      <c r="G41" s="10">
        <v>32581623</v>
      </c>
      <c r="H41" s="10">
        <v>1614554</v>
      </c>
      <c r="I41" s="11">
        <f t="shared" si="8"/>
        <v>4.9554130560039933E-2</v>
      </c>
      <c r="J41" s="40">
        <f t="shared" si="9"/>
        <v>2490</v>
      </c>
      <c r="K41" s="12">
        <f t="shared" si="10"/>
        <v>0.76423448887122658</v>
      </c>
      <c r="L41" s="13">
        <f t="shared" si="11"/>
        <v>1902.9131851412069</v>
      </c>
      <c r="M41" s="13">
        <f t="shared" si="12"/>
        <v>12.059319572068352</v>
      </c>
      <c r="N41" s="8">
        <f>B41/VLOOKUP(A41,'06.04'!A$2:B$200,2,FALSE)-1</f>
        <v>3.5772801747678828E-2</v>
      </c>
      <c r="O41" s="12">
        <f>(B41-VLOOKUP(A41,'06.04'!A$2:B$200,2,FALSE))/G41*1000000</f>
        <v>4.0206714073144854</v>
      </c>
      <c r="P41" s="14">
        <f>B41-2*VLOOKUP(A41,'06.04'!A$2:B$200,2,FALSE)+VLOOKUP(A41,'05.04'!A$2:B$200,2,FALSE)</f>
        <v>-48</v>
      </c>
      <c r="Q41" s="30">
        <f t="shared" si="13"/>
        <v>-12.654890587925125</v>
      </c>
    </row>
    <row r="42" spans="1:17">
      <c r="A42" s="47" t="s">
        <v>18</v>
      </c>
      <c r="B42" s="47">
        <v>10331</v>
      </c>
      <c r="C42" s="47">
        <v>192</v>
      </c>
      <c r="D42" s="47">
        <v>6694</v>
      </c>
      <c r="E42" s="48">
        <v>1.8599999999999998E-2</v>
      </c>
      <c r="F42" s="8">
        <f t="shared" si="7"/>
        <v>2.7882660470519894E-2</v>
      </c>
      <c r="G42" s="10">
        <v>51468581</v>
      </c>
      <c r="H42" s="10">
        <v>5875156</v>
      </c>
      <c r="I42" s="11">
        <f t="shared" si="8"/>
        <v>0.11415033960232943</v>
      </c>
      <c r="J42" s="40">
        <f t="shared" si="9"/>
        <v>3445</v>
      </c>
      <c r="K42" s="12">
        <f t="shared" si="10"/>
        <v>0.66934038845951471</v>
      </c>
      <c r="L42" s="13">
        <f t="shared" si="11"/>
        <v>3730.4311925755251</v>
      </c>
      <c r="M42" s="13">
        <f t="shared" si="12"/>
        <v>15.801671631697682</v>
      </c>
      <c r="N42" s="8">
        <f>B42/VLOOKUP(A42,'06.04'!A$2:B$200,2,FALSE)-1</f>
        <v>4.5702061454686582E-3</v>
      </c>
      <c r="O42" s="12">
        <f>(B42-VLOOKUP(A42,'06.04'!A$2:B$200,2,FALSE))/G42*1000000</f>
        <v>0.91317846901588373</v>
      </c>
      <c r="P42" s="14">
        <f>B42-2*VLOOKUP(A42,'06.04'!A$2:B$200,2,FALSE)+VLOOKUP(A42,'05.04'!A$2:B$200,2,FALSE)</f>
        <v>0</v>
      </c>
      <c r="Q42" s="30">
        <f t="shared" si="13"/>
        <v>0</v>
      </c>
    </row>
    <row r="43" spans="1:17">
      <c r="A43" s="47" t="s">
        <v>65</v>
      </c>
      <c r="B43" s="47">
        <v>2752</v>
      </c>
      <c r="C43" s="47">
        <v>38</v>
      </c>
      <c r="D43" s="47">
        <v>551</v>
      </c>
      <c r="E43" s="48">
        <v>1.3899999999999999E-2</v>
      </c>
      <c r="F43" s="8">
        <f t="shared" si="7"/>
        <v>6.4516129032258063E-2</v>
      </c>
      <c r="G43" s="10">
        <v>35185636</v>
      </c>
      <c r="H43" s="10">
        <v>1034829</v>
      </c>
      <c r="I43" s="11">
        <f t="shared" si="8"/>
        <v>2.9410552647108609E-2</v>
      </c>
      <c r="J43" s="40">
        <f t="shared" si="9"/>
        <v>2163</v>
      </c>
      <c r="K43" s="12">
        <f t="shared" si="10"/>
        <v>0.61473949199042477</v>
      </c>
      <c r="L43" s="13">
        <f t="shared" si="11"/>
        <v>1079.9861625351891</v>
      </c>
      <c r="M43" s="13">
        <f t="shared" si="12"/>
        <v>8.1480681447418597</v>
      </c>
      <c r="N43" s="8">
        <f>B43/VLOOKUP(A43,'06.04'!A$2:B$200,2,FALSE)-1</f>
        <v>0.11733658140479086</v>
      </c>
      <c r="O43" s="12">
        <f>(B43-VLOOKUP(A43,'06.04'!A$2:B$200,2,FALSE))/G43*1000000</f>
        <v>8.2135789729649904</v>
      </c>
      <c r="P43" s="14">
        <f>B43-2*VLOOKUP(A43,'06.04'!A$2:B$200,2,FALSE)+VLOOKUP(A43,'05.04'!A$2:B$200,2,FALSE)</f>
        <v>196</v>
      </c>
      <c r="Q43" s="30">
        <f t="shared" si="13"/>
        <v>71.220930232558146</v>
      </c>
    </row>
    <row r="44" spans="1:17">
      <c r="A44" s="47" t="s">
        <v>32</v>
      </c>
      <c r="B44" s="47">
        <v>12232</v>
      </c>
      <c r="C44" s="47">
        <v>566</v>
      </c>
      <c r="D44" s="47">
        <v>296</v>
      </c>
      <c r="E44" s="48">
        <v>4.6300000000000001E-2</v>
      </c>
      <c r="F44" s="8">
        <f t="shared" si="7"/>
        <v>0.65661252900232014</v>
      </c>
      <c r="G44" s="9">
        <v>217014289</v>
      </c>
      <c r="H44" s="10">
        <v>14580478</v>
      </c>
      <c r="I44" s="11">
        <f t="shared" si="8"/>
        <v>6.7186718751040403E-2</v>
      </c>
      <c r="J44" s="40">
        <f t="shared" si="9"/>
        <v>11370</v>
      </c>
      <c r="K44" s="12">
        <f t="shared" si="10"/>
        <v>0.52392863402649026</v>
      </c>
      <c r="L44" s="13">
        <f t="shared" si="11"/>
        <v>2608.1231913719744</v>
      </c>
      <c r="M44" s="13">
        <f t="shared" si="12"/>
        <v>11.689612572828619</v>
      </c>
      <c r="N44" s="8">
        <f>B44/VLOOKUP(A44,'06.04'!A$2:B$200,2,FALSE)-1</f>
        <v>8.4301037142097357E-2</v>
      </c>
      <c r="O44" s="12">
        <f>(B44-VLOOKUP(A44,'06.04'!A$2:B$200,2,FALSE))/G44*1000000</f>
        <v>4.3821999204854203</v>
      </c>
      <c r="P44" s="14">
        <f>B44-2*VLOOKUP(A44,'06.04'!A$2:B$200,2,FALSE)+VLOOKUP(A44,'05.04'!A$2:B$200,2,FALSE)</f>
        <v>30</v>
      </c>
      <c r="Q44" s="30">
        <f t="shared" si="13"/>
        <v>2.4525833878351864</v>
      </c>
    </row>
    <row r="45" spans="1:17">
      <c r="A45" s="47" t="s">
        <v>75</v>
      </c>
      <c r="B45" s="47">
        <v>7499</v>
      </c>
      <c r="C45" s="47">
        <v>61</v>
      </c>
      <c r="D45" s="47">
        <v>496</v>
      </c>
      <c r="E45" s="48">
        <v>8.2000000000000007E-3</v>
      </c>
      <c r="F45" s="8">
        <f t="shared" si="7"/>
        <v>0.10951526032315978</v>
      </c>
      <c r="G45" s="10">
        <v>146584212</v>
      </c>
      <c r="H45" s="10">
        <v>19090760</v>
      </c>
      <c r="I45" s="11">
        <f t="shared" si="8"/>
        <v>0.1302374910607699</v>
      </c>
      <c r="J45" s="40">
        <f t="shared" si="9"/>
        <v>6942</v>
      </c>
      <c r="K45" s="12">
        <f t="shared" si="10"/>
        <v>0.47358442667754697</v>
      </c>
      <c r="L45" s="13">
        <f t="shared" si="11"/>
        <v>416.14304274460335</v>
      </c>
      <c r="M45" s="13">
        <f t="shared" si="12"/>
        <v>4.439356533486051</v>
      </c>
      <c r="N45" s="8">
        <f>B45/VLOOKUP(A45,'06.04'!A$2:B$200,2,FALSE)-1</f>
        <v>0.18224814756424412</v>
      </c>
      <c r="O45" s="12">
        <f>(B45-VLOOKUP(A45,'06.04'!A$2:B$200,2,FALSE))/G45*1000000</f>
        <v>7.8862517608649414</v>
      </c>
      <c r="P45" s="14">
        <f>B45-2*VLOOKUP(A45,'06.04'!A$2:B$200,2,FALSE)+VLOOKUP(A45,'05.04'!A$2:B$200,2,FALSE)</f>
        <v>-449</v>
      </c>
      <c r="Q45" s="30">
        <f t="shared" si="13"/>
        <v>-59.874649953327115</v>
      </c>
    </row>
    <row r="46" spans="1:17">
      <c r="A46" s="47" t="s">
        <v>133</v>
      </c>
      <c r="B46" s="47">
        <v>2561</v>
      </c>
      <c r="C46" s="47">
        <v>92</v>
      </c>
      <c r="D46" s="47">
        <v>997</v>
      </c>
      <c r="E46" s="48">
        <v>3.5999999999999997E-2</v>
      </c>
      <c r="F46" s="8">
        <f t="shared" si="7"/>
        <v>8.4481175390266297E-2</v>
      </c>
      <c r="G46" s="10">
        <v>33395910</v>
      </c>
      <c r="H46" s="14">
        <v>2121640</v>
      </c>
      <c r="I46" s="11">
        <f t="shared" si="8"/>
        <v>6.3529935252550393E-2</v>
      </c>
      <c r="J46" s="40">
        <f t="shared" si="9"/>
        <v>1472</v>
      </c>
      <c r="K46" s="12">
        <f t="shared" si="10"/>
        <v>0.44077253771494768</v>
      </c>
      <c r="L46" s="13">
        <f t="shared" si="11"/>
        <v>2754.828360718423</v>
      </c>
      <c r="M46" s="13">
        <f t="shared" si="12"/>
        <v>11.019313442873692</v>
      </c>
      <c r="N46" s="8">
        <f>B46/VLOOKUP(A46,'06.04'!A$2:B$200,2,FALSE)-1</f>
        <v>0.12275317843051292</v>
      </c>
      <c r="O46" s="12">
        <f>(B46-VLOOKUP(A46,'06.04'!A$2:B$200,2,FALSE))/G46*1000000</f>
        <v>8.3842602282734617</v>
      </c>
      <c r="P46" s="14">
        <f>B46-2*VLOOKUP(A46,'06.04'!A$2:B$200,2,FALSE)+VLOOKUP(A46,'05.04'!A$2:B$200,2,FALSE)</f>
        <v>-255</v>
      </c>
      <c r="Q46" s="30">
        <f t="shared" si="13"/>
        <v>-99.570480281140178</v>
      </c>
    </row>
    <row r="47" spans="1:17">
      <c r="A47" s="47" t="s">
        <v>139</v>
      </c>
      <c r="B47" s="47">
        <v>1462</v>
      </c>
      <c r="C47" s="47">
        <v>45</v>
      </c>
      <c r="D47" s="47">
        <v>28</v>
      </c>
      <c r="E47" s="48">
        <v>3.0800000000000001E-2</v>
      </c>
      <c r="F47" s="8">
        <f t="shared" si="7"/>
        <v>0.61643835616438358</v>
      </c>
      <c r="G47" s="10">
        <v>41960633</v>
      </c>
      <c r="H47" s="10">
        <v>6493234</v>
      </c>
      <c r="I47" s="11">
        <f t="shared" si="8"/>
        <v>0.1547458542868026</v>
      </c>
      <c r="J47" s="40">
        <f t="shared" si="9"/>
        <v>1389</v>
      </c>
      <c r="K47" s="12">
        <f t="shared" si="10"/>
        <v>0.33102455818528764</v>
      </c>
      <c r="L47" s="13">
        <f t="shared" si="11"/>
        <v>1072.4337738184265</v>
      </c>
      <c r="M47" s="13">
        <f t="shared" si="12"/>
        <v>5.9582037239525913</v>
      </c>
      <c r="N47" s="8">
        <f>B47/VLOOKUP(A47,'06.04'!A$2:B$200,2,FALSE)-1</f>
        <v>0.10841546626232001</v>
      </c>
      <c r="O47" s="12">
        <f>(B47-VLOOKUP(A47,'06.04'!A$2:B$200,2,FALSE))/G47*1000000</f>
        <v>3.4079562145785554</v>
      </c>
      <c r="P47" s="14">
        <f>B47-2*VLOOKUP(A47,'06.04'!A$2:B$200,2,FALSE)+VLOOKUP(A47,'05.04'!A$2:B$200,2,FALSE)</f>
        <v>75</v>
      </c>
      <c r="Q47" s="30">
        <f t="shared" si="13"/>
        <v>51.299589603283174</v>
      </c>
    </row>
    <row r="48" spans="1:17">
      <c r="A48" s="47" t="s">
        <v>127</v>
      </c>
      <c r="B48" s="47">
        <v>3660</v>
      </c>
      <c r="C48" s="47">
        <v>163</v>
      </c>
      <c r="D48" s="47">
        <v>73</v>
      </c>
      <c r="E48" s="48">
        <v>4.4600000000000001E-2</v>
      </c>
      <c r="F48" s="8">
        <f t="shared" si="7"/>
        <v>0.69067796610169496</v>
      </c>
      <c r="G48" s="10">
        <v>108481655</v>
      </c>
      <c r="H48" s="10">
        <v>4614648</v>
      </c>
      <c r="I48" s="11">
        <f t="shared" si="8"/>
        <v>4.253851031310317E-2</v>
      </c>
      <c r="J48" s="40">
        <f t="shared" si="9"/>
        <v>3424</v>
      </c>
      <c r="K48" s="12">
        <f t="shared" si="10"/>
        <v>0.3156294029621875</v>
      </c>
      <c r="L48" s="13">
        <f t="shared" si="11"/>
        <v>1502.55819751275</v>
      </c>
      <c r="M48" s="13">
        <f t="shared" si="12"/>
        <v>6.886592385185069</v>
      </c>
      <c r="N48" s="8">
        <f>B48/VLOOKUP(A48,'06.04'!A$2:B$200,2,FALSE)-1</f>
        <v>7.2056239015817258E-2</v>
      </c>
      <c r="O48" s="12">
        <f>(B48-VLOOKUP(A48,'06.04'!A$2:B$200,2,FALSE))/G48*1000000</f>
        <v>2.2676645189456228</v>
      </c>
      <c r="P48" s="14">
        <f>B48-2*VLOOKUP(A48,'06.04'!A$2:B$200,2,FALSE)+VLOOKUP(A48,'05.04'!A$2:B$200,2,FALSE)</f>
        <v>78</v>
      </c>
      <c r="Q48" s="30">
        <f t="shared" si="13"/>
        <v>21.311475409836063</v>
      </c>
    </row>
    <row r="49" spans="1:17">
      <c r="A49" s="47" t="s">
        <v>134</v>
      </c>
      <c r="B49" s="47">
        <v>1579</v>
      </c>
      <c r="C49" s="47">
        <v>46</v>
      </c>
      <c r="D49" s="47">
        <v>88</v>
      </c>
      <c r="E49" s="48">
        <v>2.92E-2</v>
      </c>
      <c r="F49" s="8">
        <f t="shared" si="7"/>
        <v>0.34328358208955223</v>
      </c>
      <c r="G49" s="10">
        <v>50536880</v>
      </c>
      <c r="H49" s="10">
        <v>3096281</v>
      </c>
      <c r="I49" s="11">
        <f t="shared" si="8"/>
        <v>6.126775139264632E-2</v>
      </c>
      <c r="J49" s="40">
        <f t="shared" si="9"/>
        <v>1445</v>
      </c>
      <c r="K49" s="12">
        <f t="shared" si="10"/>
        <v>0.28592980017761288</v>
      </c>
      <c r="L49" s="13">
        <f t="shared" si="11"/>
        <v>910.22635350658766</v>
      </c>
      <c r="M49" s="13">
        <f t="shared" si="12"/>
        <v>5.1015766129162055</v>
      </c>
      <c r="N49" s="8">
        <f>B49/VLOOKUP(A49,'06.04'!A$2:B$200,2,FALSE)-1</f>
        <v>6.3299663299663189E-2</v>
      </c>
      <c r="O49" s="12">
        <f>(B49-VLOOKUP(A49,'06.04'!A$2:B$200,2,FALSE))/G49*1000000</f>
        <v>1.8600277658612878</v>
      </c>
      <c r="P49" s="14">
        <f>B49-2*VLOOKUP(A49,'06.04'!A$2:B$200,2,FALSE)+VLOOKUP(A49,'05.04'!A$2:B$200,2,FALSE)</f>
        <v>15</v>
      </c>
      <c r="Q49" s="30">
        <f t="shared" si="13"/>
        <v>9.4996833438885382</v>
      </c>
    </row>
    <row r="50" spans="1:17">
      <c r="A50" s="47" t="s">
        <v>74</v>
      </c>
      <c r="B50" s="47">
        <v>1686</v>
      </c>
      <c r="C50" s="47">
        <v>12</v>
      </c>
      <c r="D50" s="47">
        <v>95</v>
      </c>
      <c r="E50" s="48">
        <v>7.1999999999999998E-3</v>
      </c>
      <c r="F50" s="8">
        <f t="shared" si="7"/>
        <v>0.11214953271028037</v>
      </c>
      <c r="G50" s="10">
        <v>57370084</v>
      </c>
      <c r="H50" s="10">
        <v>3253808</v>
      </c>
      <c r="I50" s="11">
        <f t="shared" si="8"/>
        <v>5.6716110089711565E-2</v>
      </c>
      <c r="J50" s="40">
        <f t="shared" si="9"/>
        <v>1579</v>
      </c>
      <c r="K50" s="12">
        <f t="shared" si="10"/>
        <v>0.27523055395909829</v>
      </c>
      <c r="L50" s="13">
        <f t="shared" si="11"/>
        <v>209.16824873395689</v>
      </c>
      <c r="M50" s="13">
        <f t="shared" si="12"/>
        <v>2.399364352692217</v>
      </c>
      <c r="N50" s="8">
        <f>B50/VLOOKUP(A50,'06.04'!A$2:B$200,2,FALSE)-1</f>
        <v>1.8731117824773325E-2</v>
      </c>
      <c r="O50" s="12">
        <f>(B50-VLOOKUP(A50,'06.04'!A$2:B$200,2,FALSE))/G50*1000000</f>
        <v>0.54035130922938857</v>
      </c>
      <c r="P50" s="14">
        <f>B50-2*VLOOKUP(A50,'06.04'!A$2:B$200,2,FALSE)+VLOOKUP(A50,'05.04'!A$2:B$200,2,FALSE)</f>
        <v>-39</v>
      </c>
      <c r="Q50" s="30">
        <f t="shared" si="13"/>
        <v>-23.131672597864767</v>
      </c>
    </row>
    <row r="51" spans="1:17">
      <c r="A51" s="47" t="s">
        <v>131</v>
      </c>
      <c r="B51" s="47">
        <v>1628</v>
      </c>
      <c r="C51" s="47">
        <v>53</v>
      </c>
      <c r="D51" s="47">
        <v>325</v>
      </c>
      <c r="E51" s="48">
        <v>3.2599999999999997E-2</v>
      </c>
      <c r="F51" s="8">
        <f t="shared" si="7"/>
        <v>0.1402116402116402</v>
      </c>
      <c r="G51" s="10">
        <v>45603404</v>
      </c>
      <c r="H51" s="10">
        <v>5013375</v>
      </c>
      <c r="I51" s="11">
        <f t="shared" si="8"/>
        <v>0.10993422771686079</v>
      </c>
      <c r="J51" s="40">
        <f t="shared" si="9"/>
        <v>1250</v>
      </c>
      <c r="K51" s="12">
        <f t="shared" si="10"/>
        <v>0.27410234551789159</v>
      </c>
      <c r="L51" s="13">
        <f t="shared" si="11"/>
        <v>1162.1939449958604</v>
      </c>
      <c r="M51" s="13">
        <f t="shared" si="12"/>
        <v>5.6441127404584748</v>
      </c>
      <c r="N51" s="8">
        <f>B51/VLOOKUP(A51,'06.04'!A$2:B$200,2,FALSE)-1</f>
        <v>4.7619047619047672E-2</v>
      </c>
      <c r="O51" s="12">
        <f>(B51-VLOOKUP(A51,'06.04'!A$2:B$200,2,FALSE))/G51*1000000</f>
        <v>1.6226858854659181</v>
      </c>
      <c r="P51" s="14">
        <f>B51-2*VLOOKUP(A51,'06.04'!A$2:B$200,2,FALSE)+VLOOKUP(A51,'05.04'!A$2:B$200,2,FALSE)</f>
        <v>-29</v>
      </c>
      <c r="Q51" s="30">
        <f t="shared" si="13"/>
        <v>-17.813267813267814</v>
      </c>
    </row>
    <row r="52" spans="1:17">
      <c r="A52" s="47" t="s">
        <v>141</v>
      </c>
      <c r="B52" s="47">
        <v>1423</v>
      </c>
      <c r="C52" s="47">
        <v>173</v>
      </c>
      <c r="D52" s="47">
        <v>90</v>
      </c>
      <c r="E52" s="48">
        <v>0.1216</v>
      </c>
      <c r="F52" s="8">
        <f t="shared" si="7"/>
        <v>0.65779467680608361</v>
      </c>
      <c r="G52" s="10">
        <v>43431430</v>
      </c>
      <c r="H52" s="10">
        <v>2263259</v>
      </c>
      <c r="I52" s="11">
        <f t="shared" si="8"/>
        <v>5.2111086372242404E-2</v>
      </c>
      <c r="J52" s="40">
        <f t="shared" si="9"/>
        <v>1160</v>
      </c>
      <c r="K52" s="12">
        <f t="shared" si="10"/>
        <v>0.26708768281403583</v>
      </c>
      <c r="L52" s="13">
        <f t="shared" si="11"/>
        <v>3983.2904419679476</v>
      </c>
      <c r="M52" s="13">
        <f t="shared" si="12"/>
        <v>10.314493754520946</v>
      </c>
      <c r="N52" s="8">
        <f>B52/VLOOKUP(A52,'06.04'!A$2:B$200,2,FALSE)-1</f>
        <v>7.8030303030303116E-2</v>
      </c>
      <c r="O52" s="12">
        <f>(B52-VLOOKUP(A52,'06.04'!A$2:B$200,2,FALSE))/G52*1000000</f>
        <v>2.3715544249866976</v>
      </c>
      <c r="P52" s="14">
        <f>B52-2*VLOOKUP(A52,'06.04'!A$2:B$200,2,FALSE)+VLOOKUP(A52,'05.04'!A$2:B$200,2,FALSE)</f>
        <v>34</v>
      </c>
      <c r="Q52" s="30">
        <f t="shared" si="13"/>
        <v>23.893183415319747</v>
      </c>
    </row>
    <row r="53" spans="1:17">
      <c r="A53" s="47" t="s">
        <v>42</v>
      </c>
      <c r="B53" s="47">
        <v>3906</v>
      </c>
      <c r="C53" s="47">
        <v>92</v>
      </c>
      <c r="D53" s="47">
        <v>592</v>
      </c>
      <c r="E53" s="48">
        <v>2.3599999999999999E-2</v>
      </c>
      <c r="F53" s="8">
        <f t="shared" si="7"/>
        <v>0.13450292397660818</v>
      </c>
      <c r="G53" s="10">
        <v>125903471</v>
      </c>
      <c r="H53" s="10">
        <v>28810916</v>
      </c>
      <c r="I53" s="11">
        <f t="shared" si="8"/>
        <v>0.22883337346593088</v>
      </c>
      <c r="J53" s="40">
        <f t="shared" si="9"/>
        <v>3222</v>
      </c>
      <c r="K53" s="12">
        <f t="shared" si="10"/>
        <v>0.25591033943774272</v>
      </c>
      <c r="L53" s="13">
        <f t="shared" si="11"/>
        <v>730.71853594886193</v>
      </c>
      <c r="M53" s="13">
        <f t="shared" si="12"/>
        <v>4.3243314924751513</v>
      </c>
      <c r="N53" s="8">
        <f>B53/VLOOKUP(A53,'06.04'!A$2:B$200,2,FALSE)-1</f>
        <v>6.8965517241379226E-2</v>
      </c>
      <c r="O53" s="12">
        <f>(B53-VLOOKUP(A53,'06.04'!A$2:B$200,2,FALSE))/G53*1000000</f>
        <v>2.0015333810773175</v>
      </c>
      <c r="P53" s="14">
        <f>B53-2*VLOOKUP(A53,'06.04'!A$2:B$200,2,FALSE)+VLOOKUP(A53,'05.04'!A$2:B$200,2,FALSE)</f>
        <v>-263</v>
      </c>
      <c r="Q53" s="30">
        <f t="shared" si="13"/>
        <v>-67.332309267793136</v>
      </c>
    </row>
    <row r="54" spans="1:17">
      <c r="A54" s="47" t="s">
        <v>149</v>
      </c>
      <c r="B54" s="47">
        <v>1141</v>
      </c>
      <c r="C54" s="47">
        <v>83</v>
      </c>
      <c r="D54" s="47">
        <v>88</v>
      </c>
      <c r="E54" s="48">
        <v>7.2800000000000004E-2</v>
      </c>
      <c r="F54" s="8">
        <f t="shared" si="7"/>
        <v>0.4853801169590643</v>
      </c>
      <c r="G54" s="46">
        <v>38678310</v>
      </c>
      <c r="H54" s="46">
        <v>2229328</v>
      </c>
      <c r="I54" s="11">
        <f t="shared" si="8"/>
        <v>5.7637678585232915E-2</v>
      </c>
      <c r="J54" s="40">
        <f t="shared" si="9"/>
        <v>970</v>
      </c>
      <c r="K54" s="12">
        <f t="shared" si="10"/>
        <v>0.25078655194603899</v>
      </c>
      <c r="L54" s="13">
        <f t="shared" si="11"/>
        <v>2145.9055475795089</v>
      </c>
      <c r="M54" s="13">
        <f t="shared" si="12"/>
        <v>7.3359679189548119</v>
      </c>
      <c r="N54" s="8">
        <f>B54/VLOOKUP(A54,'06.04'!A$2:B$200,2,FALSE)-1</f>
        <v>2.515723270440251E-2</v>
      </c>
      <c r="O54" s="12">
        <f>(B54-VLOOKUP(A54,'06.04'!A$2:B$200,2,FALSE))/G54*1000000</f>
        <v>0.72391994376176216</v>
      </c>
      <c r="P54" s="14" t="e">
        <f>B54-2*VLOOKUP(A54,'06.04'!A$2:B$200,2,FALSE)+VLOOKUP(A54,'05.04'!A$2:B$200,2,FALSE)</f>
        <v>#N/A</v>
      </c>
      <c r="Q54" s="30" t="e">
        <f t="shared" si="13"/>
        <v>#N/A</v>
      </c>
    </row>
    <row r="55" spans="1:17">
      <c r="A55" s="47" t="s">
        <v>61</v>
      </c>
      <c r="B55" s="47">
        <v>2258</v>
      </c>
      <c r="C55" s="47">
        <v>27</v>
      </c>
      <c r="D55" s="47">
        <v>824</v>
      </c>
      <c r="E55" s="48">
        <v>1.2E-2</v>
      </c>
      <c r="F55" s="8">
        <f t="shared" si="7"/>
        <v>3.1727379553466509E-2</v>
      </c>
      <c r="G55" s="10">
        <v>69192246</v>
      </c>
      <c r="H55" s="10">
        <v>6372512</v>
      </c>
      <c r="I55" s="11">
        <f t="shared" si="8"/>
        <v>9.2098643538757213E-2</v>
      </c>
      <c r="J55" s="40">
        <f t="shared" si="9"/>
        <v>1407</v>
      </c>
      <c r="K55" s="12">
        <f t="shared" si="10"/>
        <v>0.20334648480698256</v>
      </c>
      <c r="L55" s="13">
        <f t="shared" si="11"/>
        <v>390.21713502406033</v>
      </c>
      <c r="M55" s="13">
        <f t="shared" si="12"/>
        <v>2.8169004724802464</v>
      </c>
      <c r="N55" s="8">
        <f>B55/VLOOKUP(A55,'06.04'!A$2:B$200,2,FALSE)-1</f>
        <v>1.7117117117117164E-2</v>
      </c>
      <c r="O55" s="12">
        <f>(B55-VLOOKUP(A55,'06.04'!A$2:B$200,2,FALSE))/G55*1000000</f>
        <v>0.54919448633015899</v>
      </c>
      <c r="P55" s="14">
        <f>B55-2*VLOOKUP(A55,'06.04'!A$2:B$200,2,FALSE)+VLOOKUP(A55,'05.04'!A$2:B$200,2,FALSE)</f>
        <v>-13</v>
      </c>
      <c r="Q55" s="30">
        <f t="shared" si="13"/>
        <v>-5.7573073516386177</v>
      </c>
    </row>
    <row r="56" spans="1:17">
      <c r="A56" s="47" t="s">
        <v>57</v>
      </c>
      <c r="B56" s="47">
        <v>3864</v>
      </c>
      <c r="C56" s="47">
        <v>54</v>
      </c>
      <c r="D56" s="47">
        <v>429</v>
      </c>
      <c r="E56" s="48">
        <v>1.4E-2</v>
      </c>
      <c r="F56" s="8">
        <f t="shared" si="7"/>
        <v>0.11180124223602485</v>
      </c>
      <c r="G56" s="10">
        <v>208512863</v>
      </c>
      <c r="H56" s="10">
        <v>8747801</v>
      </c>
      <c r="I56" s="11">
        <f t="shared" si="8"/>
        <v>4.1953291869576408E-2</v>
      </c>
      <c r="J56" s="40">
        <f t="shared" si="9"/>
        <v>3381</v>
      </c>
      <c r="K56" s="12">
        <f t="shared" si="10"/>
        <v>0.16214826996068821</v>
      </c>
      <c r="L56" s="13">
        <f t="shared" si="11"/>
        <v>258.97682868610366</v>
      </c>
      <c r="M56" s="13">
        <f t="shared" si="12"/>
        <v>2.049210695154533</v>
      </c>
      <c r="N56" s="8">
        <f>B56/VLOOKUP(A56,'06.04'!A$2:B$200,2,FALSE)-1</f>
        <v>0.17912725053402512</v>
      </c>
      <c r="O56" s="12">
        <f>(B56-VLOOKUP(A56,'06.04'!A$2:B$200,2,FALSE))/G56*1000000</f>
        <v>2.8151740451619043</v>
      </c>
      <c r="P56" s="14">
        <f>B56-2*VLOOKUP(A56,'06.04'!A$2:B$200,2,FALSE)+VLOOKUP(A56,'05.04'!A$2:B$200,2,FALSE)</f>
        <v>190</v>
      </c>
      <c r="Q56" s="30">
        <f t="shared" si="13"/>
        <v>49.171842650103521</v>
      </c>
    </row>
    <row r="57" spans="1:17">
      <c r="A57" s="47" t="s">
        <v>151</v>
      </c>
      <c r="B57" s="47">
        <v>1031</v>
      </c>
      <c r="C57" s="47">
        <v>64</v>
      </c>
      <c r="D57" s="47">
        <v>344</v>
      </c>
      <c r="E57" s="48">
        <v>6.2100000000000002E-2</v>
      </c>
      <c r="F57" s="8">
        <f t="shared" si="7"/>
        <v>0.15686274509803921</v>
      </c>
      <c r="G57" s="10">
        <v>42542797</v>
      </c>
      <c r="H57" s="10">
        <v>1297176</v>
      </c>
      <c r="I57" s="11">
        <f t="shared" si="8"/>
        <v>3.0491084072351897E-2</v>
      </c>
      <c r="J57" s="40">
        <f t="shared" si="9"/>
        <v>623</v>
      </c>
      <c r="K57" s="12">
        <f t="shared" si="10"/>
        <v>0.14644077116039173</v>
      </c>
      <c r="L57" s="13">
        <f t="shared" si="11"/>
        <v>1504.3674725947144</v>
      </c>
      <c r="M57" s="13">
        <f t="shared" si="12"/>
        <v>4.693620487378368</v>
      </c>
      <c r="N57" s="8" t="e">
        <f>B57/VLOOKUP(A57,'06.04'!A$2:B$200,2,FALSE)-1</f>
        <v>#N/A</v>
      </c>
      <c r="O57" s="12" t="e">
        <f>(B57-VLOOKUP(A57,'06.04'!A$2:B$200,2,FALSE))/G57*1000000</f>
        <v>#N/A</v>
      </c>
      <c r="P57" s="14" t="e">
        <f>B57-2*VLOOKUP(A57,'06.04'!A$2:B$200,2,FALSE)+VLOOKUP(A57,'05.04'!A$2:B$200,2,FALSE)</f>
        <v>#N/A</v>
      </c>
      <c r="Q57" s="30" t="e">
        <f t="shared" si="13"/>
        <v>#N/A</v>
      </c>
    </row>
    <row r="58" spans="1:17">
      <c r="A58" s="47" t="s">
        <v>130</v>
      </c>
      <c r="B58" s="47">
        <v>2439</v>
      </c>
      <c r="C58" s="47">
        <v>125</v>
      </c>
      <c r="D58" s="47">
        <v>633</v>
      </c>
      <c r="E58" s="48">
        <v>5.1299999999999998E-2</v>
      </c>
      <c r="F58" s="8">
        <f t="shared" si="7"/>
        <v>0.16490765171503957</v>
      </c>
      <c r="G58" s="10">
        <v>135531351</v>
      </c>
      <c r="H58" s="10">
        <v>8863500</v>
      </c>
      <c r="I58" s="11">
        <f t="shared" si="8"/>
        <v>6.5398152786066449E-2</v>
      </c>
      <c r="J58" s="40">
        <f t="shared" si="9"/>
        <v>1681</v>
      </c>
      <c r="K58" s="12">
        <f t="shared" si="10"/>
        <v>0.12403034335575981</v>
      </c>
      <c r="L58" s="13">
        <f t="shared" si="11"/>
        <v>922.2958310214143</v>
      </c>
      <c r="M58" s="13">
        <f t="shared" si="12"/>
        <v>3.3821985245868089</v>
      </c>
      <c r="N58" s="8">
        <f>B58/VLOOKUP(A58,'06.04'!A$2:B$200,2,FALSE)-1</f>
        <v>0.13812412505832938</v>
      </c>
      <c r="O58" s="12">
        <f>(B58-VLOOKUP(A58,'06.04'!A$2:B$200,2,FALSE))/G58*1000000</f>
        <v>2.1839965278587092</v>
      </c>
      <c r="P58" s="14">
        <f>B58-2*VLOOKUP(A58,'06.04'!A$2:B$200,2,FALSE)+VLOOKUP(A58,'05.04'!A$2:B$200,2,FALSE)</f>
        <v>43</v>
      </c>
      <c r="Q58" s="30">
        <f t="shared" si="13"/>
        <v>17.630176301763019</v>
      </c>
    </row>
    <row r="59" spans="1:17">
      <c r="A59" s="47" t="s">
        <v>144</v>
      </c>
      <c r="B59" s="47">
        <v>1322</v>
      </c>
      <c r="C59" s="47">
        <v>85</v>
      </c>
      <c r="D59" s="47">
        <v>259</v>
      </c>
      <c r="E59" s="48">
        <v>6.4299999999999996E-2</v>
      </c>
      <c r="F59" s="8">
        <f t="shared" si="7"/>
        <v>0.24709302325581395</v>
      </c>
      <c r="G59" s="10">
        <v>101438838</v>
      </c>
      <c r="H59" s="10">
        <v>4546896</v>
      </c>
      <c r="I59" s="11">
        <f t="shared" si="8"/>
        <v>4.4824015038500344E-2</v>
      </c>
      <c r="J59" s="40">
        <f t="shared" si="9"/>
        <v>978</v>
      </c>
      <c r="K59" s="12">
        <f t="shared" si="10"/>
        <v>9.6412776337205283E-2</v>
      </c>
      <c r="L59" s="13">
        <f t="shared" si="11"/>
        <v>837.94335262397226</v>
      </c>
      <c r="M59" s="13">
        <f t="shared" si="12"/>
        <v>2.8423308224023285</v>
      </c>
      <c r="N59" s="8">
        <f>B59/VLOOKUP(A59,'06.04'!A$2:B$200,2,FALSE)-1</f>
        <v>0.12702472293265132</v>
      </c>
      <c r="O59" s="12">
        <f>(B59-VLOOKUP(A59,'06.04'!A$2:B$200,2,FALSE))/G59*1000000</f>
        <v>1.4688654063643751</v>
      </c>
      <c r="P59" s="14">
        <f>B59-2*VLOOKUP(A59,'06.04'!A$2:B$200,2,FALSE)+VLOOKUP(A59,'05.04'!A$2:B$200,2,FALSE)</f>
        <v>46</v>
      </c>
      <c r="Q59" s="30">
        <f t="shared" si="13"/>
        <v>34.795763993948562</v>
      </c>
    </row>
    <row r="60" spans="1:17">
      <c r="A60" s="47" t="s">
        <v>71</v>
      </c>
      <c r="B60" s="47">
        <v>2491</v>
      </c>
      <c r="C60" s="47">
        <v>209</v>
      </c>
      <c r="D60" s="47">
        <v>192</v>
      </c>
      <c r="E60" s="48">
        <v>8.4000000000000005E-2</v>
      </c>
      <c r="F60" s="8">
        <f t="shared" si="7"/>
        <v>0.52119700748129671</v>
      </c>
      <c r="G60" s="10">
        <v>273608457</v>
      </c>
      <c r="H60" s="10">
        <v>16771240</v>
      </c>
      <c r="I60" s="11">
        <f t="shared" si="8"/>
        <v>6.1296497132762237E-2</v>
      </c>
      <c r="J60" s="40">
        <f t="shared" si="9"/>
        <v>2090</v>
      </c>
      <c r="K60" s="12">
        <f t="shared" si="10"/>
        <v>7.6386527774614799E-2</v>
      </c>
      <c r="L60" s="13">
        <f t="shared" si="11"/>
        <v>763.86527774614797</v>
      </c>
      <c r="M60" s="13">
        <f t="shared" si="12"/>
        <v>2.4155541031949581</v>
      </c>
      <c r="N60" s="8">
        <f>B60/VLOOKUP(A60,'06.04'!A$2:B$200,2,FALSE)-1</f>
        <v>9.5908490981082339E-2</v>
      </c>
      <c r="O60" s="12">
        <f>(B60-VLOOKUP(A60,'06.04'!A$2:B$200,2,FALSE))/G60*1000000</f>
        <v>0.79675899784047977</v>
      </c>
      <c r="P60" s="14">
        <f>B60-2*VLOOKUP(A60,'06.04'!A$2:B$200,2,FALSE)+VLOOKUP(A60,'05.04'!A$2:B$200,2,FALSE)</f>
        <v>37</v>
      </c>
      <c r="Q60" s="30">
        <f t="shared" si="13"/>
        <v>14.853472501003614</v>
      </c>
    </row>
    <row r="61" spans="1:17">
      <c r="A61" s="47" t="s">
        <v>84</v>
      </c>
      <c r="B61" s="47">
        <v>4858</v>
      </c>
      <c r="C61" s="47">
        <v>136</v>
      </c>
      <c r="D61" s="47">
        <v>382</v>
      </c>
      <c r="E61" s="48">
        <v>2.8000000000000001E-2</v>
      </c>
      <c r="F61" s="8">
        <f t="shared" si="7"/>
        <v>0.26254826254826252</v>
      </c>
      <c r="G61" s="10">
        <v>1391390369</v>
      </c>
      <c r="H61" s="10">
        <v>75635457</v>
      </c>
      <c r="I61" s="11">
        <f t="shared" si="8"/>
        <v>5.4359623787219126E-2</v>
      </c>
      <c r="J61" s="40">
        <f t="shared" si="9"/>
        <v>4340</v>
      </c>
      <c r="K61" s="12">
        <f t="shared" si="10"/>
        <v>3.119182148083418E-2</v>
      </c>
      <c r="L61" s="13">
        <f t="shared" si="11"/>
        <v>97.743956714134768</v>
      </c>
      <c r="M61" s="13">
        <f t="shared" si="12"/>
        <v>0.55216048832360998</v>
      </c>
      <c r="N61" s="8">
        <f>B61/VLOOKUP(A61,'06.04'!A$2:B$200,2,FALSE)-1</f>
        <v>0.12610106629578111</v>
      </c>
      <c r="O61" s="12">
        <f>(B61-VLOOKUP(A61,'06.04'!A$2:B$200,2,FALSE))/G61*1000000</f>
        <v>0.39097582685653909</v>
      </c>
      <c r="P61" s="14">
        <f>B61-2*VLOOKUP(A61,'06.04'!A$2:B$200,2,FALSE)+VLOOKUP(A61,'05.04'!A$2:B$200,2,FALSE)</f>
        <v>-182</v>
      </c>
      <c r="Q61" s="30">
        <f t="shared" si="13"/>
        <v>-37.463976945244951</v>
      </c>
    </row>
    <row r="62" spans="1:17">
      <c r="A62" s="47" t="s">
        <v>0</v>
      </c>
      <c r="B62" s="47">
        <v>83071</v>
      </c>
      <c r="C62" s="47">
        <v>3340</v>
      </c>
      <c r="D62" s="47">
        <v>77467</v>
      </c>
      <c r="E62" s="48">
        <v>4.0300000000000002E-2</v>
      </c>
      <c r="F62" s="8">
        <f t="shared" si="7"/>
        <v>4.1333052829581593E-2</v>
      </c>
      <c r="G62" s="10">
        <v>1410229408</v>
      </c>
      <c r="H62" s="10">
        <v>124696847</v>
      </c>
      <c r="I62" s="11">
        <f t="shared" si="8"/>
        <v>8.842309364179704E-2</v>
      </c>
      <c r="J62" s="40">
        <f t="shared" si="9"/>
        <v>2264</v>
      </c>
      <c r="K62" s="12">
        <f t="shared" si="10"/>
        <v>1.6054125571036169E-2</v>
      </c>
      <c r="L62" s="13">
        <f t="shared" si="11"/>
        <v>2368.4089844196469</v>
      </c>
      <c r="M62" s="13">
        <f t="shared" si="12"/>
        <v>1.9499419283517976</v>
      </c>
      <c r="N62" s="8">
        <f>B62/VLOOKUP(A62,'06.04'!A$2:B$200,2,FALSE)-1</f>
        <v>6.7457688369576552E-4</v>
      </c>
      <c r="O62" s="12">
        <f>(B62-VLOOKUP(A62,'06.04'!A$2:B$200,2,FALSE))/G62*1000000</f>
        <v>3.9709851235778512E-2</v>
      </c>
      <c r="P62" s="14">
        <f>B62-2*VLOOKUP(A62,'06.04'!A$2:B$200,2,FALSE)+VLOOKUP(A62,'05.04'!A$2:B$200,2,FALSE)</f>
        <v>-29</v>
      </c>
      <c r="Q62" s="30">
        <f t="shared" si="13"/>
        <v>-0.34909896353721515</v>
      </c>
    </row>
  </sheetData>
  <sortState ref="A2:Q62">
    <sortCondition descending="1" ref="K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63"/>
  <sheetViews>
    <sheetView workbookViewId="0">
      <pane xSplit="1" ySplit="1" topLeftCell="B42" activePane="bottomRight" state="frozen"/>
      <selection pane="topRight" activeCell="B1" sqref="B1"/>
      <selection pane="bottomLeft" activeCell="A2" sqref="A2"/>
      <selection pane="bottomRight" activeCell="P42" sqref="P42"/>
    </sheetView>
  </sheetViews>
  <sheetFormatPr defaultRowHeight="15"/>
  <cols>
    <col min="1" max="1" width="19.85546875" customWidth="1"/>
    <col min="6" max="6" width="9.28515625" customWidth="1"/>
    <col min="7" max="7" width="14.140625" customWidth="1"/>
    <col min="8" max="8" width="11.28515625" customWidth="1"/>
    <col min="10" max="10" width="9.7109375" bestFit="1" customWidth="1"/>
    <col min="16" max="16" width="11" customWidth="1"/>
  </cols>
  <sheetData>
    <row r="1" spans="1:17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 ht="15.75" thickBot="1">
      <c r="A2" s="50" t="s">
        <v>40</v>
      </c>
      <c r="B2" s="51">
        <v>6010</v>
      </c>
      <c r="C2" s="51">
        <v>50</v>
      </c>
      <c r="D2" s="51">
        <v>2547</v>
      </c>
      <c r="E2" s="52">
        <v>8.3999999999999995E-3</v>
      </c>
      <c r="F2" s="8">
        <f t="shared" ref="F2:F33" si="0">IF(C2&gt;0,C2/(C2+D2),0)</f>
        <v>1.9252984212552945E-2</v>
      </c>
      <c r="G2" s="9">
        <v>25812476</v>
      </c>
      <c r="H2" s="10">
        <v>3607226</v>
      </c>
      <c r="I2" s="11">
        <f t="shared" ref="I2:I33" si="1">H2/G2</f>
        <v>0.13974738417190199</v>
      </c>
      <c r="J2" s="40">
        <f t="shared" ref="J2:J33" si="2">B2-D2-C2</f>
        <v>3413</v>
      </c>
      <c r="K2" s="12">
        <f t="shared" ref="K2:K33" si="3">J2/G2*10000</f>
        <v>1.322228832290246</v>
      </c>
      <c r="L2" s="13">
        <f t="shared" ref="L2:L33" si="4">C2/G2*1000000000</f>
        <v>1937.0478058749575</v>
      </c>
      <c r="M2" s="13">
        <f t="shared" ref="M2:M33" si="5">SQRT(J2*C2)/G2*1000000</f>
        <v>16.003813478207086</v>
      </c>
      <c r="N2" s="8">
        <f>B2/VLOOKUP(A2,'07.04'!A$2:B$200,2,FALSE)-1</f>
        <v>3.8355217691776078E-2</v>
      </c>
      <c r="O2" s="12">
        <f>(B2-VLOOKUP(A2,'07.04'!A$2:B$200,2,FALSE))/G2*1000000</f>
        <v>8.6004922580848113</v>
      </c>
      <c r="P2" s="14">
        <f>B2-2*VLOOKUP(A2,'07.04'!A$2:B$200,2,FALSE)+VLOOKUP(A2,'06.04'!A$2:B$200,2,FALSE)</f>
        <v>222</v>
      </c>
      <c r="Q2" s="30">
        <f t="shared" ref="Q2:Q33" si="6">P2/B2*1000</f>
        <v>36.938435940099836</v>
      </c>
    </row>
    <row r="3" spans="1:17" ht="15.75" thickBot="1">
      <c r="A3" s="53" t="s">
        <v>22</v>
      </c>
      <c r="B3" s="54">
        <v>12721</v>
      </c>
      <c r="C3" s="54">
        <v>273</v>
      </c>
      <c r="D3" s="54">
        <v>4512</v>
      </c>
      <c r="E3" s="55">
        <v>2.1499999999999998E-2</v>
      </c>
      <c r="F3" s="8">
        <f t="shared" si="0"/>
        <v>5.7053291536050155E-2</v>
      </c>
      <c r="G3" s="10">
        <v>8692741</v>
      </c>
      <c r="H3" s="10">
        <v>1585001</v>
      </c>
      <c r="I3" s="11">
        <f t="shared" si="1"/>
        <v>0.18233615841079356</v>
      </c>
      <c r="J3" s="40">
        <f t="shared" si="2"/>
        <v>7936</v>
      </c>
      <c r="K3" s="12">
        <f t="shared" si="3"/>
        <v>9.1294564050625695</v>
      </c>
      <c r="L3" s="13">
        <f t="shared" si="4"/>
        <v>31405.514095036306</v>
      </c>
      <c r="M3" s="13">
        <f t="shared" si="5"/>
        <v>169.32668773976889</v>
      </c>
      <c r="N3" s="8">
        <f>B3/VLOOKUP(A3,'07.04'!A$2:B$200,2,FALSE)-1</f>
        <v>2.6715092816787633E-2</v>
      </c>
      <c r="O3" s="12">
        <f>(B3-VLOOKUP(A3,'07.04'!A$2:B$200,2,FALSE))/G3*1000000</f>
        <v>38.077747858816913</v>
      </c>
      <c r="P3" s="14">
        <f>B3-2*VLOOKUP(A3,'07.04'!A$2:B$200,2,FALSE)+VLOOKUP(A3,'06.04'!A$2:B$200,2,FALSE)</f>
        <v>-8</v>
      </c>
      <c r="Q3" s="30">
        <f t="shared" si="6"/>
        <v>-0.6288813772502162</v>
      </c>
    </row>
    <row r="4" spans="1:17" ht="15.75" thickBot="1">
      <c r="A4" s="53" t="s">
        <v>141</v>
      </c>
      <c r="B4" s="54">
        <v>1468</v>
      </c>
      <c r="C4" s="54">
        <v>193</v>
      </c>
      <c r="D4" s="54">
        <v>113</v>
      </c>
      <c r="E4" s="55">
        <v>0.13150000000000001</v>
      </c>
      <c r="F4" s="8">
        <f t="shared" si="0"/>
        <v>0.63071895424836599</v>
      </c>
      <c r="G4" s="10">
        <v>43431430</v>
      </c>
      <c r="H4" s="10">
        <v>2263259</v>
      </c>
      <c r="I4" s="11">
        <f t="shared" si="1"/>
        <v>5.2111086372242404E-2</v>
      </c>
      <c r="J4" s="40">
        <f t="shared" si="2"/>
        <v>1162</v>
      </c>
      <c r="K4" s="12">
        <f t="shared" si="3"/>
        <v>0.26754817881888765</v>
      </c>
      <c r="L4" s="13">
        <f t="shared" si="4"/>
        <v>4443.786446819734</v>
      </c>
      <c r="M4" s="13">
        <f t="shared" si="5"/>
        <v>10.903792784653767</v>
      </c>
      <c r="N4" s="8">
        <f>B4/VLOOKUP(A4,'07.04'!A$2:B$200,2,FALSE)-1</f>
        <v>3.1623330990864451E-2</v>
      </c>
      <c r="O4" s="12">
        <f>(B4-VLOOKUP(A4,'07.04'!A$2:B$200,2,FALSE))/G4*1000000</f>
        <v>1.0361160109165182</v>
      </c>
      <c r="P4" s="14">
        <f>B4-2*VLOOKUP(A4,'07.04'!A$2:B$200,2,FALSE)+VLOOKUP(A4,'06.04'!A$2:B$200,2,FALSE)</f>
        <v>-58</v>
      </c>
      <c r="Q4" s="30">
        <f t="shared" si="6"/>
        <v>-39.509536784741144</v>
      </c>
    </row>
    <row r="5" spans="1:17" ht="15.75" thickBot="1">
      <c r="A5" s="53" t="s">
        <v>131</v>
      </c>
      <c r="B5" s="54">
        <v>1715</v>
      </c>
      <c r="C5" s="54">
        <v>60</v>
      </c>
      <c r="D5" s="54">
        <v>338</v>
      </c>
      <c r="E5" s="55">
        <v>3.5000000000000003E-2</v>
      </c>
      <c r="F5" s="8">
        <f t="shared" si="0"/>
        <v>0.15075376884422109</v>
      </c>
      <c r="G5" s="10">
        <v>45603404</v>
      </c>
      <c r="H5" s="10">
        <v>5013375</v>
      </c>
      <c r="I5" s="11">
        <f t="shared" si="1"/>
        <v>0.10993422771686079</v>
      </c>
      <c r="J5" s="40">
        <f t="shared" si="2"/>
        <v>1317</v>
      </c>
      <c r="K5" s="12">
        <f t="shared" si="3"/>
        <v>0.28879423123765058</v>
      </c>
      <c r="L5" s="13">
        <f t="shared" si="4"/>
        <v>1315.6912584858796</v>
      </c>
      <c r="M5" s="13">
        <f t="shared" si="5"/>
        <v>6.1641223668947926</v>
      </c>
      <c r="N5" s="8">
        <f>B5/VLOOKUP(A5,'07.04'!A$2:B$200,2,FALSE)-1</f>
        <v>5.3439803439803368E-2</v>
      </c>
      <c r="O5" s="12">
        <f>(B5-VLOOKUP(A5,'07.04'!A$2:B$200,2,FALSE))/G5*1000000</f>
        <v>1.9077523248045254</v>
      </c>
      <c r="P5" s="14">
        <f>B5-2*VLOOKUP(A5,'07.04'!A$2:B$200,2,FALSE)+VLOOKUP(A5,'06.04'!A$2:B$200,2,FALSE)</f>
        <v>13</v>
      </c>
      <c r="Q5" s="30">
        <f t="shared" si="6"/>
        <v>7.5801749271137027</v>
      </c>
    </row>
    <row r="6" spans="1:17" ht="15.75" thickBot="1">
      <c r="A6" s="53" t="s">
        <v>24</v>
      </c>
      <c r="B6" s="54">
        <v>22194</v>
      </c>
      <c r="C6" s="54">
        <v>2035</v>
      </c>
      <c r="D6" s="54">
        <v>4157</v>
      </c>
      <c r="E6" s="55">
        <v>9.1700000000000004E-2</v>
      </c>
      <c r="F6" s="8">
        <f t="shared" si="0"/>
        <v>0.32864987080103358</v>
      </c>
      <c r="G6" s="10">
        <v>25812476</v>
      </c>
      <c r="H6" s="10">
        <v>2099099</v>
      </c>
      <c r="I6" s="11">
        <f t="shared" si="1"/>
        <v>8.1321102245286353E-2</v>
      </c>
      <c r="J6" s="40">
        <f t="shared" si="2"/>
        <v>16002</v>
      </c>
      <c r="K6" s="12">
        <f t="shared" si="3"/>
        <v>6.1993277979222139</v>
      </c>
      <c r="L6" s="13">
        <f t="shared" si="4"/>
        <v>78837.845699110781</v>
      </c>
      <c r="M6" s="13">
        <f t="shared" si="5"/>
        <v>221.07502083473827</v>
      </c>
      <c r="N6" s="8">
        <f>B6/VLOOKUP(A6,'07.04'!A$2:B$200,2,FALSE)-1</f>
        <v>6.6301527817814954E-2</v>
      </c>
      <c r="O6" s="12">
        <f>(B6-VLOOKUP(A6,'07.04'!A$2:B$200,2,FALSE))/G6*1000000</f>
        <v>53.462519442148832</v>
      </c>
      <c r="P6" s="14">
        <f>B6-2*VLOOKUP(A6,'07.04'!A$2:B$200,2,FALSE)+VLOOKUP(A6,'06.04'!A$2:B$200,2,FALSE)</f>
        <v>257</v>
      </c>
      <c r="Q6" s="30">
        <f t="shared" si="6"/>
        <v>11.579706226908174</v>
      </c>
    </row>
    <row r="7" spans="1:17" ht="15.75" thickBot="1">
      <c r="A7" s="53" t="s">
        <v>32</v>
      </c>
      <c r="B7" s="54">
        <v>14049</v>
      </c>
      <c r="C7" s="54">
        <v>688</v>
      </c>
      <c r="D7" s="54">
        <v>296</v>
      </c>
      <c r="E7" s="55">
        <v>4.9000000000000002E-2</v>
      </c>
      <c r="F7" s="8">
        <f t="shared" si="0"/>
        <v>0.69918699186991873</v>
      </c>
      <c r="G7" s="9">
        <v>217014289</v>
      </c>
      <c r="H7" s="10">
        <v>14580478</v>
      </c>
      <c r="I7" s="11">
        <f t="shared" si="1"/>
        <v>6.7186718751040403E-2</v>
      </c>
      <c r="J7" s="40">
        <f t="shared" si="2"/>
        <v>13065</v>
      </c>
      <c r="K7" s="12">
        <f t="shared" si="3"/>
        <v>0.60203409002252384</v>
      </c>
      <c r="L7" s="13">
        <f t="shared" si="4"/>
        <v>3170.2981548832481</v>
      </c>
      <c r="M7" s="13">
        <f t="shared" si="5"/>
        <v>13.815308772427864</v>
      </c>
      <c r="N7" s="8">
        <f>B7/VLOOKUP(A7,'07.04'!A$2:B$200,2,FALSE)-1</f>
        <v>0.14854480052321772</v>
      </c>
      <c r="O7" s="12">
        <f>(B7-VLOOKUP(A7,'07.04'!A$2:B$200,2,FALSE))/G7*1000000</f>
        <v>8.3727205631146244</v>
      </c>
      <c r="P7" s="14">
        <f>B7-2*VLOOKUP(A7,'07.04'!A$2:B$200,2,FALSE)+VLOOKUP(A7,'06.04'!A$2:B$200,2,FALSE)</f>
        <v>866</v>
      </c>
      <c r="Q7" s="30">
        <f t="shared" si="6"/>
        <v>61.641397964267917</v>
      </c>
    </row>
    <row r="8" spans="1:17" ht="15.75" thickBot="1">
      <c r="A8" s="53" t="s">
        <v>16</v>
      </c>
      <c r="B8" s="54">
        <v>55242</v>
      </c>
      <c r="C8" s="54">
        <v>6159</v>
      </c>
      <c r="D8" s="54">
        <v>287</v>
      </c>
      <c r="E8" s="55">
        <v>0.1115</v>
      </c>
      <c r="F8" s="8">
        <f t="shared" si="0"/>
        <v>0.95547626434998445</v>
      </c>
      <c r="G8" s="9">
        <v>66673160</v>
      </c>
      <c r="H8" s="10">
        <v>10980918</v>
      </c>
      <c r="I8" s="11">
        <f t="shared" si="1"/>
        <v>0.16469772844124983</v>
      </c>
      <c r="J8" s="40">
        <f t="shared" si="2"/>
        <v>48796</v>
      </c>
      <c r="K8" s="12">
        <f t="shared" si="3"/>
        <v>7.3186871598706285</v>
      </c>
      <c r="L8" s="13">
        <f t="shared" si="4"/>
        <v>92376.002577348961</v>
      </c>
      <c r="M8" s="13">
        <f t="shared" si="5"/>
        <v>260.01366578374683</v>
      </c>
      <c r="N8" s="8">
        <f>B8/VLOOKUP(A8,'07.04'!A$2:B$200,2,FALSE)-1</f>
        <v>5.6676677059622316E-2</v>
      </c>
      <c r="O8" s="12">
        <f>(B8-VLOOKUP(A8,'07.04'!A$2:B$200,2,FALSE))/G8*1000000</f>
        <v>44.440671478597984</v>
      </c>
      <c r="P8" s="14">
        <f>B8-2*VLOOKUP(A8,'07.04'!A$2:B$200,2,FALSE)+VLOOKUP(A8,'06.04'!A$2:B$200,2,FALSE)</f>
        <v>-1510</v>
      </c>
      <c r="Q8" s="30">
        <f t="shared" si="6"/>
        <v>-27.334274646102603</v>
      </c>
    </row>
    <row r="9" spans="1:17" ht="15.75" thickBot="1">
      <c r="A9" s="53" t="s">
        <v>8</v>
      </c>
      <c r="B9" s="54">
        <v>107663</v>
      </c>
      <c r="C9" s="54">
        <v>2016</v>
      </c>
      <c r="D9" s="54">
        <v>36081</v>
      </c>
      <c r="E9" s="55">
        <v>1.8800000000000001E-2</v>
      </c>
      <c r="F9" s="8">
        <f t="shared" si="0"/>
        <v>5.2917552563193949E-2</v>
      </c>
      <c r="G9" s="10">
        <v>81465657</v>
      </c>
      <c r="H9" s="10">
        <v>16771303</v>
      </c>
      <c r="I9" s="11">
        <f t="shared" si="1"/>
        <v>0.20586960957057032</v>
      </c>
      <c r="J9" s="40">
        <f t="shared" si="2"/>
        <v>69566</v>
      </c>
      <c r="K9" s="12">
        <f t="shared" si="3"/>
        <v>8.5393038688683269</v>
      </c>
      <c r="L9" s="13">
        <f t="shared" si="4"/>
        <v>24746.624212458017</v>
      </c>
      <c r="M9" s="13">
        <f t="shared" si="5"/>
        <v>145.3681340180417</v>
      </c>
      <c r="N9" s="8">
        <f>B9/VLOOKUP(A9,'07.04'!A$2:B$200,2,FALSE)-1</f>
        <v>4.1480048367593669E-2</v>
      </c>
      <c r="O9" s="12">
        <f>(B9-VLOOKUP(A9,'07.04'!A$2:B$200,2,FALSE))/G9*1000000</f>
        <v>52.63567689633927</v>
      </c>
      <c r="P9" s="14">
        <f>B9-2*VLOOKUP(A9,'07.04'!A$2:B$200,2,FALSE)+VLOOKUP(A9,'06.04'!A$2:B$200,2,FALSE)</f>
        <v>1036</v>
      </c>
      <c r="Q9" s="30">
        <f t="shared" si="6"/>
        <v>9.622618726953549</v>
      </c>
    </row>
    <row r="10" spans="1:17" ht="15.75" thickBot="1">
      <c r="A10" s="53" t="s">
        <v>69</v>
      </c>
      <c r="B10" s="54">
        <v>1832</v>
      </c>
      <c r="C10" s="54">
        <v>81</v>
      </c>
      <c r="D10" s="54">
        <v>269</v>
      </c>
      <c r="E10" s="55">
        <v>4.4299999999999999E-2</v>
      </c>
      <c r="F10" s="8">
        <f t="shared" si="0"/>
        <v>0.23142857142857143</v>
      </c>
      <c r="G10" s="10">
        <v>10748112</v>
      </c>
      <c r="H10" s="10">
        <v>2108406</v>
      </c>
      <c r="I10" s="11">
        <f t="shared" si="1"/>
        <v>0.19616524278868699</v>
      </c>
      <c r="J10" s="40">
        <f t="shared" si="2"/>
        <v>1482</v>
      </c>
      <c r="K10" s="12">
        <f t="shared" si="3"/>
        <v>1.3788468151429758</v>
      </c>
      <c r="L10" s="13">
        <f t="shared" si="4"/>
        <v>7536.2072892429851</v>
      </c>
      <c r="M10" s="13">
        <f t="shared" si="5"/>
        <v>32.235501266507349</v>
      </c>
      <c r="N10" s="8">
        <f>B10/VLOOKUP(A10,'07.04'!A$2:B$200,2,FALSE)-1</f>
        <v>4.3874643874643793E-2</v>
      </c>
      <c r="O10" s="12">
        <f>(B10-VLOOKUP(A10,'07.04'!A$2:B$200,2,FALSE))/G10*1000000</f>
        <v>7.1640489045890101</v>
      </c>
      <c r="P10" s="14">
        <f>B10-2*VLOOKUP(A10,'07.04'!A$2:B$200,2,FALSE)+VLOOKUP(A10,'06.04'!A$2:B$200,2,FALSE)</f>
        <v>57</v>
      </c>
      <c r="Q10" s="30">
        <f t="shared" si="6"/>
        <v>31.113537117903931</v>
      </c>
    </row>
    <row r="11" spans="1:17" ht="15.75" thickBot="1">
      <c r="A11" s="53" t="s">
        <v>46</v>
      </c>
      <c r="B11" s="54">
        <v>5386</v>
      </c>
      <c r="C11" s="54">
        <v>203</v>
      </c>
      <c r="D11" s="54">
        <v>1491</v>
      </c>
      <c r="E11" s="55">
        <v>3.7699999999999997E-2</v>
      </c>
      <c r="F11" s="8">
        <f t="shared" si="0"/>
        <v>0.11983471074380166</v>
      </c>
      <c r="G11" s="10">
        <v>5783798</v>
      </c>
      <c r="H11" s="10">
        <v>987535</v>
      </c>
      <c r="I11" s="11">
        <f t="shared" si="1"/>
        <v>0.17074161303696983</v>
      </c>
      <c r="J11" s="40">
        <f t="shared" si="2"/>
        <v>3692</v>
      </c>
      <c r="K11" s="12">
        <f t="shared" si="3"/>
        <v>6.3833487960679118</v>
      </c>
      <c r="L11" s="13">
        <f t="shared" si="4"/>
        <v>35098.044572096049</v>
      </c>
      <c r="M11" s="13">
        <f t="shared" si="5"/>
        <v>149.68068030431559</v>
      </c>
      <c r="N11" s="8">
        <f>B11/VLOOKUP(A11,'07.04'!A$2:B$200,2,FALSE)-1</f>
        <v>0.15060884426404608</v>
      </c>
      <c r="O11" s="12">
        <f>(B11-VLOOKUP(A11,'07.04'!A$2:B$200,2,FALSE))/G11*1000000</f>
        <v>121.89222376023507</v>
      </c>
      <c r="P11" s="14">
        <f>B11-2*VLOOKUP(A11,'07.04'!A$2:B$200,2,FALSE)+VLOOKUP(A11,'06.04'!A$2:B$200,2,FALSE)</f>
        <v>393</v>
      </c>
      <c r="Q11" s="30">
        <f t="shared" si="6"/>
        <v>72.966951355365765</v>
      </c>
    </row>
    <row r="12" spans="1:17" ht="26.25" thickBot="1">
      <c r="A12" s="53" t="s">
        <v>132</v>
      </c>
      <c r="B12" s="54">
        <v>1956</v>
      </c>
      <c r="C12" s="54">
        <v>98</v>
      </c>
      <c r="D12" s="54">
        <v>36</v>
      </c>
      <c r="E12" s="55">
        <v>5.0200000000000002E-2</v>
      </c>
      <c r="F12" s="8">
        <f t="shared" si="0"/>
        <v>0.73134328358208955</v>
      </c>
      <c r="G12" s="10">
        <v>11163554</v>
      </c>
      <c r="H12" s="10">
        <v>726176</v>
      </c>
      <c r="I12" s="11">
        <f t="shared" si="1"/>
        <v>6.5048818682652498E-2</v>
      </c>
      <c r="J12" s="40">
        <f t="shared" si="2"/>
        <v>1822</v>
      </c>
      <c r="K12" s="12">
        <f t="shared" si="3"/>
        <v>1.6320967319188853</v>
      </c>
      <c r="L12" s="13">
        <f t="shared" si="4"/>
        <v>8778.5663956120061</v>
      </c>
      <c r="M12" s="13">
        <f t="shared" si="5"/>
        <v>37.851643987033512</v>
      </c>
      <c r="N12" s="8">
        <f>B12/VLOOKUP(A12,'07.04'!A$2:B$200,2,FALSE)-1</f>
        <v>7.0021881838074451E-2</v>
      </c>
      <c r="O12" s="12">
        <f>(B12-VLOOKUP(A12,'07.04'!A$2:B$200,2,FALSE))/G12*1000000</f>
        <v>11.465882639166702</v>
      </c>
      <c r="P12" s="14">
        <f>B12-2*VLOOKUP(A12,'07.04'!A$2:B$200,2,FALSE)+VLOOKUP(A12,'06.04'!A$2:B$200,2,FALSE)</f>
        <v>45</v>
      </c>
      <c r="Q12" s="30">
        <f t="shared" si="6"/>
        <v>23.006134969325153</v>
      </c>
    </row>
    <row r="13" spans="1:17" ht="15.75" thickBot="1">
      <c r="A13" s="53" t="s">
        <v>144</v>
      </c>
      <c r="B13" s="54">
        <v>1450</v>
      </c>
      <c r="C13" s="54">
        <v>94</v>
      </c>
      <c r="D13" s="54">
        <v>276</v>
      </c>
      <c r="E13" s="55">
        <v>6.4899999999999999E-2</v>
      </c>
      <c r="F13" s="8">
        <f t="shared" si="0"/>
        <v>0.25405405405405407</v>
      </c>
      <c r="G13" s="10">
        <v>101438838</v>
      </c>
      <c r="H13" s="10">
        <v>4546896</v>
      </c>
      <c r="I13" s="11">
        <f t="shared" si="1"/>
        <v>4.4824015038500344E-2</v>
      </c>
      <c r="J13" s="40">
        <f t="shared" si="2"/>
        <v>1080</v>
      </c>
      <c r="K13" s="12">
        <f t="shared" si="3"/>
        <v>0.10646809656869294</v>
      </c>
      <c r="L13" s="13">
        <f t="shared" si="4"/>
        <v>926.66676643121639</v>
      </c>
      <c r="M13" s="13">
        <f t="shared" si="5"/>
        <v>3.1410260548966669</v>
      </c>
      <c r="N13" s="8">
        <f>B13/VLOOKUP(A13,'07.04'!A$2:B$200,2,FALSE)-1</f>
        <v>9.6822995461422146E-2</v>
      </c>
      <c r="O13" s="12">
        <f>(B13-VLOOKUP(A13,'07.04'!A$2:B$200,2,FALSE))/G13*1000000</f>
        <v>1.2618441074808053</v>
      </c>
      <c r="P13" s="14">
        <f>B13-2*VLOOKUP(A13,'07.04'!A$2:B$200,2,FALSE)+VLOOKUP(A13,'06.04'!A$2:B$200,2,FALSE)</f>
        <v>-21</v>
      </c>
      <c r="Q13" s="30">
        <f t="shared" si="6"/>
        <v>-14.482758620689657</v>
      </c>
    </row>
    <row r="14" spans="1:17" ht="15.75" thickBot="1">
      <c r="A14" s="53" t="s">
        <v>36</v>
      </c>
      <c r="B14" s="54">
        <v>9404</v>
      </c>
      <c r="C14" s="54">
        <v>71</v>
      </c>
      <c r="D14" s="54">
        <v>801</v>
      </c>
      <c r="E14" s="55">
        <v>7.6E-3</v>
      </c>
      <c r="F14" s="8">
        <f t="shared" si="0"/>
        <v>8.1422018348623851E-2</v>
      </c>
      <c r="G14" s="10">
        <v>8723025</v>
      </c>
      <c r="H14" s="10">
        <v>878824</v>
      </c>
      <c r="I14" s="11">
        <f t="shared" si="1"/>
        <v>0.1007476190885616</v>
      </c>
      <c r="J14" s="40">
        <f t="shared" si="2"/>
        <v>8532</v>
      </c>
      <c r="K14" s="12">
        <f t="shared" si="3"/>
        <v>9.7810106012535787</v>
      </c>
      <c r="L14" s="13">
        <f t="shared" si="4"/>
        <v>8139.3782546765597</v>
      </c>
      <c r="M14" s="13">
        <f t="shared" si="5"/>
        <v>89.225189826978948</v>
      </c>
      <c r="N14" s="8">
        <f>B14/VLOOKUP(A14,'07.04'!A$2:B$200,2,FALSE)-1</f>
        <v>4.4192760381967622E-2</v>
      </c>
      <c r="O14" s="12">
        <f>(B14-VLOOKUP(A14,'07.04'!A$2:B$200,2,FALSE))/G14*1000000</f>
        <v>45.626373878327762</v>
      </c>
      <c r="P14" s="14">
        <f>B14-2*VLOOKUP(A14,'07.04'!A$2:B$200,2,FALSE)+VLOOKUP(A14,'06.04'!A$2:B$200,2,FALSE)</f>
        <v>3</v>
      </c>
      <c r="Q14" s="30">
        <f t="shared" si="6"/>
        <v>0.31901318587834965</v>
      </c>
    </row>
    <row r="15" spans="1:17" ht="15.75" thickBot="1">
      <c r="A15" s="53" t="s">
        <v>84</v>
      </c>
      <c r="B15" s="54">
        <v>5360</v>
      </c>
      <c r="C15" s="54">
        <v>164</v>
      </c>
      <c r="D15" s="54">
        <v>468</v>
      </c>
      <c r="E15" s="55">
        <v>3.0599999999999999E-2</v>
      </c>
      <c r="F15" s="8">
        <f t="shared" si="0"/>
        <v>0.25949367088607594</v>
      </c>
      <c r="G15" s="10">
        <v>1391390369</v>
      </c>
      <c r="H15" s="10">
        <v>75635457</v>
      </c>
      <c r="I15" s="11">
        <f t="shared" si="1"/>
        <v>5.4359623787219126E-2</v>
      </c>
      <c r="J15" s="40">
        <f t="shared" si="2"/>
        <v>4728</v>
      </c>
      <c r="K15" s="12">
        <f t="shared" si="3"/>
        <v>3.3980399069443321E-2</v>
      </c>
      <c r="L15" s="13">
        <f t="shared" si="4"/>
        <v>117.86771250822133</v>
      </c>
      <c r="M15" s="13">
        <f t="shared" si="5"/>
        <v>0.63286585533047823</v>
      </c>
      <c r="N15" s="8">
        <f>B15/VLOOKUP(A15,'07.04'!A$2:B$200,2,FALSE)-1</f>
        <v>0.10333470564018121</v>
      </c>
      <c r="O15" s="12">
        <f>(B15-VLOOKUP(A15,'07.04'!A$2:B$200,2,FALSE))/G15*1000000</f>
        <v>0.36079019316540922</v>
      </c>
      <c r="P15" s="14">
        <f>B15-2*VLOOKUP(A15,'07.04'!A$2:B$200,2,FALSE)+VLOOKUP(A15,'06.04'!A$2:B$200,2,FALSE)</f>
        <v>-42</v>
      </c>
      <c r="Q15" s="30">
        <f t="shared" si="6"/>
        <v>-7.8358208955223878</v>
      </c>
    </row>
    <row r="16" spans="1:17" ht="15.75" thickBot="1">
      <c r="A16" s="53" t="s">
        <v>71</v>
      </c>
      <c r="B16" s="54">
        <v>2738</v>
      </c>
      <c r="C16" s="54">
        <v>221</v>
      </c>
      <c r="D16" s="54">
        <v>204</v>
      </c>
      <c r="E16" s="55">
        <v>8.0799999999999997E-2</v>
      </c>
      <c r="F16" s="8">
        <f t="shared" si="0"/>
        <v>0.52</v>
      </c>
      <c r="G16" s="10">
        <v>273608457</v>
      </c>
      <c r="H16" s="10">
        <v>16771240</v>
      </c>
      <c r="I16" s="11">
        <f t="shared" si="1"/>
        <v>6.1296497132762237E-2</v>
      </c>
      <c r="J16" s="40">
        <f t="shared" si="2"/>
        <v>2313</v>
      </c>
      <c r="K16" s="12">
        <f t="shared" si="3"/>
        <v>8.4536860642432543E-2</v>
      </c>
      <c r="L16" s="13">
        <f t="shared" si="4"/>
        <v>807.72357120525703</v>
      </c>
      <c r="M16" s="13">
        <f t="shared" si="5"/>
        <v>2.6130904113058691</v>
      </c>
      <c r="N16" s="8">
        <f>B16/VLOOKUP(A16,'07.04'!A$2:B$200,2,FALSE)-1</f>
        <v>9.9156965074267411E-2</v>
      </c>
      <c r="O16" s="12">
        <f>(B16-VLOOKUP(A16,'07.04'!A$2:B$200,2,FALSE))/G16*1000000</f>
        <v>0.90274987369999316</v>
      </c>
      <c r="P16" s="14">
        <f>B16-2*VLOOKUP(A16,'07.04'!A$2:B$200,2,FALSE)+VLOOKUP(A16,'06.04'!A$2:B$200,2,FALSE)</f>
        <v>29</v>
      </c>
      <c r="Q16" s="30">
        <f t="shared" si="6"/>
        <v>10.591672753834917</v>
      </c>
    </row>
    <row r="17" spans="1:17" ht="15.75" thickBot="1">
      <c r="A17" s="53" t="s">
        <v>151</v>
      </c>
      <c r="B17" s="54">
        <v>1122</v>
      </c>
      <c r="C17" s="54">
        <v>65</v>
      </c>
      <c r="D17" s="54">
        <v>373</v>
      </c>
      <c r="E17" s="55">
        <v>5.8000000000000003E-2</v>
      </c>
      <c r="F17" s="8">
        <f t="shared" si="0"/>
        <v>0.14840182648401826</v>
      </c>
      <c r="G17" s="10">
        <v>42542797</v>
      </c>
      <c r="H17" s="10">
        <v>1297176</v>
      </c>
      <c r="I17" s="11">
        <f t="shared" si="1"/>
        <v>3.0491084072351897E-2</v>
      </c>
      <c r="J17" s="40">
        <f t="shared" si="2"/>
        <v>684</v>
      </c>
      <c r="K17" s="12">
        <f t="shared" si="3"/>
        <v>0.16077927363356009</v>
      </c>
      <c r="L17" s="13">
        <f t="shared" si="4"/>
        <v>1527.8732143540069</v>
      </c>
      <c r="M17" s="13">
        <f t="shared" si="5"/>
        <v>4.9563125971634383</v>
      </c>
      <c r="N17" s="8">
        <f>B17/VLOOKUP(A17,'07.04'!A$2:B$200,2,FALSE)-1</f>
        <v>8.8263821532492681E-2</v>
      </c>
      <c r="O17" s="12">
        <f>(B17-VLOOKUP(A17,'07.04'!A$2:B$200,2,FALSE))/G17*1000000</f>
        <v>2.1390225000956096</v>
      </c>
      <c r="P17" s="14" t="e">
        <f>B17-2*VLOOKUP(A17,'07.04'!A$2:B$200,2,FALSE)+VLOOKUP(A17,'06.04'!A$2:B$200,2,FALSE)</f>
        <v>#N/A</v>
      </c>
      <c r="Q17" s="30" t="e">
        <f t="shared" si="6"/>
        <v>#N/A</v>
      </c>
    </row>
    <row r="18" spans="1:17" ht="15.75" thickBot="1">
      <c r="A18" s="53" t="s">
        <v>10</v>
      </c>
      <c r="B18" s="54">
        <v>62589</v>
      </c>
      <c r="C18" s="54">
        <v>3872</v>
      </c>
      <c r="D18" s="54">
        <v>27039</v>
      </c>
      <c r="E18" s="55">
        <v>6.1899999999999997E-2</v>
      </c>
      <c r="F18" s="8">
        <f t="shared" si="0"/>
        <v>0.12526285141211865</v>
      </c>
      <c r="G18" s="10">
        <v>83979449</v>
      </c>
      <c r="H18" s="10">
        <v>4193255</v>
      </c>
      <c r="I18" s="11">
        <f t="shared" si="1"/>
        <v>4.9931918462575289E-2</v>
      </c>
      <c r="J18" s="40">
        <f t="shared" si="2"/>
        <v>31678</v>
      </c>
      <c r="K18" s="12">
        <f t="shared" si="3"/>
        <v>3.7721133416819632</v>
      </c>
      <c r="L18" s="13">
        <f t="shared" si="4"/>
        <v>46106.518274488801</v>
      </c>
      <c r="M18" s="13">
        <f t="shared" si="5"/>
        <v>131.87835786121335</v>
      </c>
      <c r="N18" s="8">
        <f>B18/VLOOKUP(A18,'07.04'!A$2:B$200,2,FALSE)-1</f>
        <v>3.4528925619834672E-2</v>
      </c>
      <c r="O18" s="12">
        <f>(B18-VLOOKUP(A18,'07.04'!A$2:B$200,2,FALSE))/G18*1000000</f>
        <v>24.875133438896462</v>
      </c>
      <c r="P18" s="14">
        <f>B18-2*VLOOKUP(A18,'07.04'!A$2:B$200,2,FALSE)+VLOOKUP(A18,'06.04'!A$2:B$200,2,FALSE)</f>
        <v>-185</v>
      </c>
      <c r="Q18" s="30">
        <f t="shared" si="6"/>
        <v>-2.9557909536819569</v>
      </c>
    </row>
    <row r="19" spans="1:17" ht="15.75" thickBot="1">
      <c r="A19" s="53" t="s">
        <v>48</v>
      </c>
      <c r="B19" s="54">
        <v>5709</v>
      </c>
      <c r="C19" s="54">
        <v>210</v>
      </c>
      <c r="D19" s="54">
        <v>25</v>
      </c>
      <c r="E19" s="55">
        <v>3.6799999999999999E-2</v>
      </c>
      <c r="F19" s="8">
        <f t="shared" si="0"/>
        <v>0.8936170212765957</v>
      </c>
      <c r="G19" s="10">
        <v>4757294</v>
      </c>
      <c r="H19" s="10">
        <v>551023</v>
      </c>
      <c r="I19" s="11">
        <f t="shared" si="1"/>
        <v>0.115826980632267</v>
      </c>
      <c r="J19" s="40">
        <f t="shared" si="2"/>
        <v>5474</v>
      </c>
      <c r="K19" s="12">
        <f t="shared" si="3"/>
        <v>11.506541323702088</v>
      </c>
      <c r="L19" s="13">
        <f t="shared" si="4"/>
        <v>44142.741651031029</v>
      </c>
      <c r="M19" s="13">
        <f t="shared" si="5"/>
        <v>225.37308644758227</v>
      </c>
      <c r="N19" s="8">
        <f>B19/VLOOKUP(A19,'07.04'!A$2:B$200,2,FALSE)-1</f>
        <v>6.4317673378076146E-2</v>
      </c>
      <c r="O19" s="12">
        <f>(B19-VLOOKUP(A19,'07.04'!A$2:B$200,2,FALSE))/G19*1000000</f>
        <v>72.52021842669383</v>
      </c>
      <c r="P19" s="14">
        <f>B19-2*VLOOKUP(A19,'07.04'!A$2:B$200,2,FALSE)+VLOOKUP(A19,'06.04'!A$2:B$200,2,FALSE)</f>
        <v>-25</v>
      </c>
      <c r="Q19" s="30">
        <f t="shared" si="6"/>
        <v>-4.3790506218251881</v>
      </c>
    </row>
    <row r="20" spans="1:17" ht="15.75" thickBot="1">
      <c r="A20" s="53" t="s">
        <v>73</v>
      </c>
      <c r="B20" s="54">
        <v>1586</v>
      </c>
      <c r="C20" s="54">
        <v>6</v>
      </c>
      <c r="D20" s="54">
        <v>559</v>
      </c>
      <c r="E20" s="55">
        <v>3.8E-3</v>
      </c>
      <c r="F20" s="8">
        <f t="shared" si="0"/>
        <v>1.0619469026548672E-2</v>
      </c>
      <c r="G20" s="10">
        <v>340637</v>
      </c>
      <c r="H20" s="10">
        <v>43023</v>
      </c>
      <c r="I20" s="11">
        <f t="shared" si="1"/>
        <v>0.12630160552142017</v>
      </c>
      <c r="J20" s="40">
        <f t="shared" si="2"/>
        <v>1021</v>
      </c>
      <c r="K20" s="12">
        <f t="shared" si="3"/>
        <v>29.973255988045928</v>
      </c>
      <c r="L20" s="13">
        <f t="shared" si="4"/>
        <v>17614.058367118076</v>
      </c>
      <c r="M20" s="13">
        <f t="shared" si="5"/>
        <v>229.77177381610917</v>
      </c>
      <c r="N20" s="8">
        <f>B20/VLOOKUP(A20,'07.04'!A$2:B$200,2,FALSE)-1</f>
        <v>1.5364916773367376E-2</v>
      </c>
      <c r="O20" s="12">
        <f>(B20-VLOOKUP(A20,'07.04'!A$2:B$200,2,FALSE))/G20*1000000</f>
        <v>70.456233468472306</v>
      </c>
      <c r="P20" s="14">
        <f>B20-2*VLOOKUP(A20,'07.04'!A$2:B$200,2,FALSE)+VLOOKUP(A20,'06.04'!A$2:B$200,2,FALSE)</f>
        <v>-52</v>
      </c>
      <c r="Q20" s="30">
        <f t="shared" si="6"/>
        <v>-32.786885245901644</v>
      </c>
    </row>
    <row r="21" spans="1:17" ht="15.75" thickBot="1">
      <c r="A21" s="53" t="s">
        <v>6</v>
      </c>
      <c r="B21" s="54">
        <v>141942</v>
      </c>
      <c r="C21" s="54">
        <v>14045</v>
      </c>
      <c r="D21" s="54">
        <v>43208</v>
      </c>
      <c r="E21" s="55">
        <v>9.9000000000000005E-2</v>
      </c>
      <c r="F21" s="8">
        <f t="shared" si="0"/>
        <v>0.24531465600055893</v>
      </c>
      <c r="G21" s="10">
        <v>45692442</v>
      </c>
      <c r="H21" s="10">
        <v>7821312</v>
      </c>
      <c r="I21" s="11">
        <f t="shared" si="1"/>
        <v>0.17117299180464024</v>
      </c>
      <c r="J21" s="40">
        <f t="shared" si="2"/>
        <v>84689</v>
      </c>
      <c r="K21" s="12">
        <f t="shared" si="3"/>
        <v>18.534575149211765</v>
      </c>
      <c r="L21" s="13">
        <f t="shared" si="4"/>
        <v>307381.25136756751</v>
      </c>
      <c r="M21" s="13">
        <f t="shared" si="5"/>
        <v>754.79672117272298</v>
      </c>
      <c r="N21" s="8">
        <f>B21/VLOOKUP(A21,'07.04'!A$2:B$200,2,FALSE)-1</f>
        <v>3.8536674593012687E-2</v>
      </c>
      <c r="O21" s="12">
        <f>(B21-VLOOKUP(A21,'07.04'!A$2:B$200,2,FALSE))/G21*1000000</f>
        <v>115.27070494503226</v>
      </c>
      <c r="P21" s="14">
        <f>B21-2*VLOOKUP(A21,'07.04'!A$2:B$200,2,FALSE)+VLOOKUP(A21,'06.04'!A$2:B$200,2,FALSE)</f>
        <v>238</v>
      </c>
      <c r="Q21" s="30">
        <f t="shared" si="6"/>
        <v>1.6767412041538095</v>
      </c>
    </row>
    <row r="22" spans="1:17" ht="15.75" thickBot="1">
      <c r="A22" s="53" t="s">
        <v>2</v>
      </c>
      <c r="B22" s="54">
        <v>135586</v>
      </c>
      <c r="C22" s="54">
        <v>17127</v>
      </c>
      <c r="D22" s="54">
        <v>24392</v>
      </c>
      <c r="E22" s="55">
        <v>0.12640000000000001</v>
      </c>
      <c r="F22" s="8">
        <f t="shared" si="0"/>
        <v>0.41250993521038559</v>
      </c>
      <c r="G22" s="10">
        <v>60015723</v>
      </c>
      <c r="H22" s="10">
        <v>12152963</v>
      </c>
      <c r="I22" s="11">
        <f t="shared" si="1"/>
        <v>0.20249631917289407</v>
      </c>
      <c r="J22" s="40">
        <f t="shared" si="2"/>
        <v>94067</v>
      </c>
      <c r="K22" s="12">
        <f t="shared" si="3"/>
        <v>15.673726033426274</v>
      </c>
      <c r="L22" s="13">
        <f t="shared" si="4"/>
        <v>285375.21742427401</v>
      </c>
      <c r="M22" s="13">
        <f t="shared" si="5"/>
        <v>668.79690300101765</v>
      </c>
      <c r="N22" s="8">
        <f>B22/VLOOKUP(A22,'07.04'!A$2:B$200,2,FALSE)-1</f>
        <v>2.2927716206326831E-2</v>
      </c>
      <c r="O22" s="12">
        <f>(B22-VLOOKUP(A22,'07.04'!A$2:B$200,2,FALSE))/G22*1000000</f>
        <v>50.636730644734548</v>
      </c>
      <c r="P22" s="14">
        <f>B22-2*VLOOKUP(A22,'07.04'!A$2:B$200,2,FALSE)+VLOOKUP(A22,'06.04'!A$2:B$200,2,FALSE)</f>
        <v>-560</v>
      </c>
      <c r="Q22" s="30">
        <f t="shared" si="6"/>
        <v>-4.130219934211496</v>
      </c>
    </row>
    <row r="23" spans="1:17" ht="15.75" thickBot="1">
      <c r="A23" s="53" t="s">
        <v>26</v>
      </c>
      <c r="B23" s="54">
        <v>17897</v>
      </c>
      <c r="C23" s="54">
        <v>381</v>
      </c>
      <c r="D23" s="54">
        <v>4028</v>
      </c>
      <c r="E23" s="55">
        <v>2.1299999999999999E-2</v>
      </c>
      <c r="F23" s="8">
        <f t="shared" si="0"/>
        <v>8.6414152869131317E-2</v>
      </c>
      <c r="G23" s="10">
        <v>37744652</v>
      </c>
      <c r="H23" s="10">
        <v>5971445</v>
      </c>
      <c r="I23" s="11">
        <f t="shared" si="1"/>
        <v>0.15820638643058624</v>
      </c>
      <c r="J23" s="40">
        <f t="shared" si="2"/>
        <v>13488</v>
      </c>
      <c r="K23" s="12">
        <f t="shared" si="3"/>
        <v>3.5734863842432567</v>
      </c>
      <c r="L23" s="13">
        <f t="shared" si="4"/>
        <v>10094.145257982509</v>
      </c>
      <c r="M23" s="13">
        <f t="shared" si="5"/>
        <v>60.059379483952483</v>
      </c>
      <c r="N23" s="8">
        <f>B23/VLOOKUP(A23,'07.04'!A$2:B$200,2,FALSE)-1</f>
        <v>7.3798524029519363E-2</v>
      </c>
      <c r="O23" s="12">
        <f>(B23-VLOOKUP(A23,'07.04'!A$2:B$200,2,FALSE))/G23*1000000</f>
        <v>32.587398076951402</v>
      </c>
      <c r="P23" s="14">
        <f>B23-2*VLOOKUP(A23,'07.04'!A$2:B$200,2,FALSE)+VLOOKUP(A23,'06.04'!A$2:B$200,2,FALSE)</f>
        <v>75</v>
      </c>
      <c r="Q23" s="30">
        <f t="shared" si="6"/>
        <v>4.1906464770631944</v>
      </c>
    </row>
    <row r="24" spans="1:17" ht="15.75" thickBot="1">
      <c r="A24" s="53" t="s">
        <v>140</v>
      </c>
      <c r="B24" s="54">
        <v>2057</v>
      </c>
      <c r="C24" s="54">
        <v>6</v>
      </c>
      <c r="D24" s="54">
        <v>150</v>
      </c>
      <c r="E24" s="55">
        <v>3.0000000000000001E-3</v>
      </c>
      <c r="F24" s="8">
        <f t="shared" si="0"/>
        <v>3.8461538461538464E-2</v>
      </c>
      <c r="G24" s="10">
        <v>2805935</v>
      </c>
      <c r="H24" s="10">
        <v>41666</v>
      </c>
      <c r="I24" s="11">
        <f t="shared" si="1"/>
        <v>1.4849239201905961E-2</v>
      </c>
      <c r="J24" s="40">
        <f t="shared" si="2"/>
        <v>1901</v>
      </c>
      <c r="K24" s="12">
        <f t="shared" si="3"/>
        <v>6.7749252922822514</v>
      </c>
      <c r="L24" s="13">
        <f t="shared" si="4"/>
        <v>2138.3246582689903</v>
      </c>
      <c r="M24" s="13">
        <f t="shared" si="5"/>
        <v>38.061778479752348</v>
      </c>
      <c r="N24" s="8">
        <f>B24/VLOOKUP(A24,'07.04'!A$2:B$200,2,FALSE)-1</f>
        <v>0.12281659388646293</v>
      </c>
      <c r="O24" s="12">
        <f>(B24-VLOOKUP(A24,'07.04'!A$2:B$200,2,FALSE))/G24*1000000</f>
        <v>80.187174685087157</v>
      </c>
      <c r="P24" s="14">
        <f>B24-2*VLOOKUP(A24,'07.04'!A$2:B$200,2,FALSE)+VLOOKUP(A24,'06.04'!A$2:B$200,2,FALSE)</f>
        <v>-3</v>
      </c>
      <c r="Q24" s="30">
        <f t="shared" si="6"/>
        <v>-1.4584346135148274</v>
      </c>
    </row>
    <row r="25" spans="1:17" ht="15.75" thickBot="1">
      <c r="A25" s="53" t="s">
        <v>0</v>
      </c>
      <c r="B25" s="54">
        <v>83163</v>
      </c>
      <c r="C25" s="54">
        <v>3342</v>
      </c>
      <c r="D25" s="54">
        <v>77598</v>
      </c>
      <c r="E25" s="55">
        <v>4.02E-2</v>
      </c>
      <c r="F25" s="8">
        <f t="shared" si="0"/>
        <v>4.1289844329132692E-2</v>
      </c>
      <c r="G25" s="10">
        <v>1410229408</v>
      </c>
      <c r="H25" s="10">
        <v>124696847</v>
      </c>
      <c r="I25" s="11">
        <f t="shared" si="1"/>
        <v>8.842309364179704E-2</v>
      </c>
      <c r="J25" s="40">
        <f t="shared" si="2"/>
        <v>2223</v>
      </c>
      <c r="K25" s="12">
        <f t="shared" si="3"/>
        <v>1.5763392731631364E-2</v>
      </c>
      <c r="L25" s="13">
        <f t="shared" si="4"/>
        <v>2369.8271933923534</v>
      </c>
      <c r="M25" s="13">
        <f t="shared" si="5"/>
        <v>1.9327834010965474</v>
      </c>
      <c r="N25" s="8">
        <f>B25/VLOOKUP(A25,'07.04'!A$2:B$200,2,FALSE)-1</f>
        <v>1.1074863670836876E-3</v>
      </c>
      <c r="O25" s="12">
        <f>(B25-VLOOKUP(A25,'07.04'!A$2:B$200,2,FALSE))/G25*1000000</f>
        <v>6.5237612744493273E-2</v>
      </c>
      <c r="P25" s="14">
        <f>B25-2*VLOOKUP(A25,'07.04'!A$2:B$200,2,FALSE)+VLOOKUP(A25,'06.04'!A$2:B$200,2,FALSE)</f>
        <v>36</v>
      </c>
      <c r="Q25" s="30">
        <f t="shared" si="6"/>
        <v>0.43288481656505895</v>
      </c>
    </row>
    <row r="26" spans="1:17" ht="15.75" thickBot="1">
      <c r="A26" s="53" t="s">
        <v>134</v>
      </c>
      <c r="B26" s="54">
        <v>1780</v>
      </c>
      <c r="C26" s="54">
        <v>50</v>
      </c>
      <c r="D26" s="54">
        <v>100</v>
      </c>
      <c r="E26" s="55">
        <v>2.81E-2</v>
      </c>
      <c r="F26" s="8">
        <f t="shared" si="0"/>
        <v>0.33333333333333331</v>
      </c>
      <c r="G26" s="10">
        <v>50536880</v>
      </c>
      <c r="H26" s="10">
        <v>3096281</v>
      </c>
      <c r="I26" s="11">
        <f t="shared" si="1"/>
        <v>6.126775139264632E-2</v>
      </c>
      <c r="J26" s="40">
        <f t="shared" si="2"/>
        <v>1630</v>
      </c>
      <c r="K26" s="12">
        <f t="shared" si="3"/>
        <v>0.32253672961211688</v>
      </c>
      <c r="L26" s="13">
        <f t="shared" si="4"/>
        <v>989.37647120281258</v>
      </c>
      <c r="M26" s="13">
        <f t="shared" si="5"/>
        <v>5.6489844341875468</v>
      </c>
      <c r="N26" s="8">
        <f>B26/VLOOKUP(A26,'07.04'!A$2:B$200,2,FALSE)-1</f>
        <v>0.12729575680810634</v>
      </c>
      <c r="O26" s="12">
        <f>(B26-VLOOKUP(A26,'07.04'!A$2:B$200,2,FALSE))/G26*1000000</f>
        <v>3.9772934142353065</v>
      </c>
      <c r="P26" s="14">
        <f>B26-2*VLOOKUP(A26,'07.04'!A$2:B$200,2,FALSE)+VLOOKUP(A26,'06.04'!A$2:B$200,2,FALSE)</f>
        <v>107</v>
      </c>
      <c r="Q26" s="30">
        <f t="shared" si="6"/>
        <v>60.112359550561791</v>
      </c>
    </row>
    <row r="27" spans="1:17" ht="15.75" thickBot="1">
      <c r="A27" s="53" t="s">
        <v>51</v>
      </c>
      <c r="B27" s="54">
        <v>2970</v>
      </c>
      <c r="C27" s="54">
        <v>44</v>
      </c>
      <c r="D27" s="54">
        <v>500</v>
      </c>
      <c r="E27" s="55">
        <v>1.49E-2</v>
      </c>
      <c r="F27" s="8">
        <f t="shared" si="0"/>
        <v>8.0882352941176475E-2</v>
      </c>
      <c r="G27" s="10">
        <v>629751</v>
      </c>
      <c r="H27" s="10">
        <v>93495</v>
      </c>
      <c r="I27" s="11">
        <f t="shared" si="1"/>
        <v>0.14846344031212336</v>
      </c>
      <c r="J27" s="40">
        <f t="shared" si="2"/>
        <v>2426</v>
      </c>
      <c r="K27" s="12">
        <f t="shared" si="3"/>
        <v>38.523162329238062</v>
      </c>
      <c r="L27" s="13">
        <f t="shared" si="4"/>
        <v>69868.884686169607</v>
      </c>
      <c r="M27" s="13">
        <f t="shared" si="5"/>
        <v>518.80346823514265</v>
      </c>
      <c r="N27" s="8">
        <f>B27/VLOOKUP(A27,'07.04'!A$2:B$200,2,FALSE)-1</f>
        <v>4.4671122054168233E-2</v>
      </c>
      <c r="O27" s="12">
        <f>(B27-VLOOKUP(A27,'07.04'!A$2:B$200,2,FALSE))/G27*1000000</f>
        <v>201.66700807144412</v>
      </c>
      <c r="P27" s="14">
        <f>B27-2*VLOOKUP(A27,'07.04'!A$2:B$200,2,FALSE)+VLOOKUP(A27,'06.04'!A$2:B$200,2,FALSE)</f>
        <v>88</v>
      </c>
      <c r="Q27" s="30">
        <f t="shared" si="6"/>
        <v>29.62962962962963</v>
      </c>
    </row>
    <row r="28" spans="1:17" ht="15.75" thickBot="1">
      <c r="A28" s="53" t="s">
        <v>44</v>
      </c>
      <c r="B28" s="54">
        <v>3963</v>
      </c>
      <c r="C28" s="54">
        <v>63</v>
      </c>
      <c r="D28" s="54">
        <v>1321</v>
      </c>
      <c r="E28" s="55">
        <v>1.5900000000000001E-2</v>
      </c>
      <c r="F28" s="8">
        <f t="shared" si="0"/>
        <v>4.552023121387283E-2</v>
      </c>
      <c r="G28" s="10">
        <v>32581623</v>
      </c>
      <c r="H28" s="10">
        <v>1614554</v>
      </c>
      <c r="I28" s="11">
        <f t="shared" si="1"/>
        <v>4.9554130560039933E-2</v>
      </c>
      <c r="J28" s="40">
        <f t="shared" si="2"/>
        <v>2579</v>
      </c>
      <c r="K28" s="12">
        <f t="shared" si="3"/>
        <v>0.79155050072244715</v>
      </c>
      <c r="L28" s="13">
        <f t="shared" si="4"/>
        <v>1933.6053332886456</v>
      </c>
      <c r="M28" s="13">
        <f t="shared" si="5"/>
        <v>12.371524844432967</v>
      </c>
      <c r="N28" s="8">
        <f>B28/VLOOKUP(A28,'07.04'!A$2:B$200,2,FALSE)-1</f>
        <v>4.4819404165568066E-2</v>
      </c>
      <c r="O28" s="12">
        <f>(B28-VLOOKUP(A28,'07.04'!A$2:B$200,2,FALSE))/G28*1000000</f>
        <v>5.2176651850645994</v>
      </c>
      <c r="P28" s="14">
        <f>B28-2*VLOOKUP(A28,'07.04'!A$2:B$200,2,FALSE)+VLOOKUP(A28,'06.04'!A$2:B$200,2,FALSE)</f>
        <v>39</v>
      </c>
      <c r="Q28" s="30">
        <f t="shared" si="6"/>
        <v>9.8410295230885705</v>
      </c>
    </row>
    <row r="29" spans="1:17" ht="15.75" thickBot="1">
      <c r="A29" s="53" t="s">
        <v>149</v>
      </c>
      <c r="B29" s="54">
        <v>1184</v>
      </c>
      <c r="C29" s="54">
        <v>90</v>
      </c>
      <c r="D29" s="54">
        <v>93</v>
      </c>
      <c r="E29" s="55">
        <v>7.6100000000000001E-2</v>
      </c>
      <c r="F29" s="8">
        <f t="shared" si="0"/>
        <v>0.49180327868852458</v>
      </c>
      <c r="G29" s="46">
        <v>38678310</v>
      </c>
      <c r="H29" s="46">
        <v>2229328</v>
      </c>
      <c r="I29" s="11">
        <f t="shared" si="1"/>
        <v>5.7637678585232915E-2</v>
      </c>
      <c r="J29" s="40">
        <f t="shared" si="2"/>
        <v>1001</v>
      </c>
      <c r="K29" s="12">
        <f t="shared" si="3"/>
        <v>0.25880137989482993</v>
      </c>
      <c r="L29" s="13">
        <f t="shared" si="4"/>
        <v>2326.8855335199496</v>
      </c>
      <c r="M29" s="13">
        <f t="shared" si="5"/>
        <v>7.7601622852378576</v>
      </c>
      <c r="N29" s="8">
        <f>B29/VLOOKUP(A29,'07.04'!A$2:B$200,2,FALSE)-1</f>
        <v>3.7686240140227811E-2</v>
      </c>
      <c r="O29" s="12">
        <f>(B29-VLOOKUP(A29,'07.04'!A$2:B$200,2,FALSE))/G29*1000000</f>
        <v>1.1117341993484204</v>
      </c>
      <c r="P29" s="14">
        <f>B29-2*VLOOKUP(A29,'07.04'!A$2:B$200,2,FALSE)+VLOOKUP(A29,'06.04'!A$2:B$200,2,FALSE)</f>
        <v>15</v>
      </c>
      <c r="Q29" s="30">
        <f t="shared" si="6"/>
        <v>12.668918918918919</v>
      </c>
    </row>
    <row r="30" spans="1:17" ht="15.75" thickBot="1">
      <c r="A30" s="53" t="s">
        <v>130</v>
      </c>
      <c r="B30" s="54">
        <v>2785</v>
      </c>
      <c r="C30" s="54">
        <v>141</v>
      </c>
      <c r="D30" s="54">
        <v>633</v>
      </c>
      <c r="E30" s="55">
        <v>5.0700000000000002E-2</v>
      </c>
      <c r="F30" s="8">
        <f t="shared" si="0"/>
        <v>0.18217054263565891</v>
      </c>
      <c r="G30" s="10">
        <v>135531351</v>
      </c>
      <c r="H30" s="10">
        <v>8863500</v>
      </c>
      <c r="I30" s="11">
        <f t="shared" si="1"/>
        <v>6.5398152786066449E-2</v>
      </c>
      <c r="J30" s="40">
        <f t="shared" si="2"/>
        <v>2011</v>
      </c>
      <c r="K30" s="12">
        <f t="shared" si="3"/>
        <v>0.14837895329472514</v>
      </c>
      <c r="L30" s="13">
        <f t="shared" si="4"/>
        <v>1040.3496973921556</v>
      </c>
      <c r="M30" s="13">
        <f t="shared" si="5"/>
        <v>3.9289438677529112</v>
      </c>
      <c r="N30" s="8">
        <f>B30/VLOOKUP(A30,'07.04'!A$2:B$200,2,FALSE)-1</f>
        <v>0.14186141861418622</v>
      </c>
      <c r="O30" s="12">
        <f>(B30-VLOOKUP(A30,'07.04'!A$2:B$200,2,FALSE))/G30*1000000</f>
        <v>2.5529148602672751</v>
      </c>
      <c r="P30" s="14">
        <f>B30-2*VLOOKUP(A30,'07.04'!A$2:B$200,2,FALSE)+VLOOKUP(A30,'06.04'!A$2:B$200,2,FALSE)</f>
        <v>50</v>
      </c>
      <c r="Q30" s="30">
        <f t="shared" si="6"/>
        <v>17.953321364452425</v>
      </c>
    </row>
    <row r="31" spans="1:17" ht="15.75" thickBot="1">
      <c r="A31" s="53" t="s">
        <v>152</v>
      </c>
      <c r="B31" s="54">
        <v>1056</v>
      </c>
      <c r="C31" s="54">
        <v>24</v>
      </c>
      <c r="D31" s="54">
        <v>40</v>
      </c>
      <c r="E31" s="55">
        <v>2.2800000000000001E-2</v>
      </c>
      <c r="F31" s="8">
        <f t="shared" si="0"/>
        <v>0.375</v>
      </c>
      <c r="G31" s="10">
        <v>4054128</v>
      </c>
      <c r="H31" s="10">
        <v>423663</v>
      </c>
      <c r="I31" s="11">
        <f t="shared" si="1"/>
        <v>0.10450163389019784</v>
      </c>
      <c r="J31" s="40">
        <f t="shared" si="2"/>
        <v>992</v>
      </c>
      <c r="K31" s="12">
        <f t="shared" si="3"/>
        <v>2.4468887020834074</v>
      </c>
      <c r="L31" s="13">
        <f t="shared" si="4"/>
        <v>5919.892021169534</v>
      </c>
      <c r="M31" s="13">
        <f t="shared" si="5"/>
        <v>38.059580796631799</v>
      </c>
      <c r="N31" s="8" t="e">
        <f>B31/VLOOKUP(A31,'07.04'!A$2:B$200,2,FALSE)-1</f>
        <v>#N/A</v>
      </c>
      <c r="O31" s="12" t="e">
        <f>(B31-VLOOKUP(A31,'07.04'!A$2:B$200,2,FALSE))/G31*1000000</f>
        <v>#N/A</v>
      </c>
      <c r="P31" s="14" t="e">
        <f>B31-2*VLOOKUP(A31,'07.04'!A$2:B$200,2,FALSE)+VLOOKUP(A31,'06.04'!A$2:B$200,2,FALSE)</f>
        <v>#N/A</v>
      </c>
      <c r="Q31" s="30" t="e">
        <f t="shared" si="6"/>
        <v>#N/A</v>
      </c>
    </row>
    <row r="32" spans="1:17" ht="15.75" thickBot="1">
      <c r="A32" s="53" t="s">
        <v>20</v>
      </c>
      <c r="B32" s="54">
        <v>19580</v>
      </c>
      <c r="C32" s="54">
        <v>2101</v>
      </c>
      <c r="D32" s="54">
        <v>914</v>
      </c>
      <c r="E32" s="55">
        <v>0.1074</v>
      </c>
      <c r="F32" s="8">
        <f t="shared" si="0"/>
        <v>0.69684908789386402</v>
      </c>
      <c r="G32" s="10">
        <v>17207441</v>
      </c>
      <c r="H32" s="10">
        <v>2679933</v>
      </c>
      <c r="I32" s="11">
        <f t="shared" si="1"/>
        <v>0.15574268132024977</v>
      </c>
      <c r="J32" s="40">
        <f t="shared" si="2"/>
        <v>16565</v>
      </c>
      <c r="K32" s="12">
        <f t="shared" si="3"/>
        <v>9.626649308284712</v>
      </c>
      <c r="L32" s="13">
        <f t="shared" si="4"/>
        <v>122098.3410607074</v>
      </c>
      <c r="M32" s="13">
        <f t="shared" si="5"/>
        <v>342.84076632086357</v>
      </c>
      <c r="N32" s="8">
        <f>B32/VLOOKUP(A32,'07.04'!A$2:B$200,2,FALSE)-1</f>
        <v>4.1323193107482892E-2</v>
      </c>
      <c r="O32" s="12">
        <f>(B32-VLOOKUP(A32,'07.04'!A$2:B$200,2,FALSE))/G32*1000000</f>
        <v>45.15488386681087</v>
      </c>
      <c r="P32" s="14">
        <f>B32-2*VLOOKUP(A32,'07.04'!A$2:B$200,2,FALSE)+VLOOKUP(A32,'06.04'!A$2:B$200,2,FALSE)</f>
        <v>-175</v>
      </c>
      <c r="Q32" s="30">
        <f t="shared" si="6"/>
        <v>-8.9376915219611845</v>
      </c>
    </row>
    <row r="33" spans="1:17" ht="15.75" thickBot="1">
      <c r="A33" s="53" t="s">
        <v>142</v>
      </c>
      <c r="B33" s="54">
        <v>1210</v>
      </c>
      <c r="C33" s="54">
        <v>1</v>
      </c>
      <c r="D33" s="54">
        <v>282</v>
      </c>
      <c r="E33" s="55">
        <v>8.9999999999999998E-4</v>
      </c>
      <c r="F33" s="8">
        <f t="shared" si="0"/>
        <v>3.5335689045936395E-3</v>
      </c>
      <c r="G33" s="10">
        <v>4684867</v>
      </c>
      <c r="H33" s="10">
        <v>619770</v>
      </c>
      <c r="I33" s="11">
        <f t="shared" si="1"/>
        <v>0.1322919092473703</v>
      </c>
      <c r="J33" s="40">
        <f t="shared" si="2"/>
        <v>927</v>
      </c>
      <c r="K33" s="12">
        <f t="shared" si="3"/>
        <v>1.9787114554159169</v>
      </c>
      <c r="L33" s="13">
        <f t="shared" si="4"/>
        <v>213.45323143645271</v>
      </c>
      <c r="M33" s="13">
        <f t="shared" si="5"/>
        <v>6.4989411002012778</v>
      </c>
      <c r="N33" s="8">
        <f>B33/VLOOKUP(A33,'07.04'!A$2:B$200,2,FALSE)-1</f>
        <v>4.31034482758621E-2</v>
      </c>
      <c r="O33" s="12">
        <f>(B33-VLOOKUP(A33,'07.04'!A$2:B$200,2,FALSE))/G33*1000000</f>
        <v>10.672661571822635</v>
      </c>
      <c r="P33" s="14">
        <f>B33-2*VLOOKUP(A33,'07.04'!A$2:B$200,2,FALSE)+VLOOKUP(A33,'06.04'!A$2:B$200,2,FALSE)</f>
        <v>-4</v>
      </c>
      <c r="Q33" s="30">
        <f t="shared" si="6"/>
        <v>-3.3057851239669422</v>
      </c>
    </row>
    <row r="34" spans="1:17" ht="15.75" thickBot="1">
      <c r="A34" s="53" t="s">
        <v>28</v>
      </c>
      <c r="B34" s="54">
        <v>6086</v>
      </c>
      <c r="C34" s="54">
        <v>89</v>
      </c>
      <c r="D34" s="54">
        <v>91</v>
      </c>
      <c r="E34" s="55">
        <v>1.47E-2</v>
      </c>
      <c r="F34" s="8">
        <f t="shared" ref="F34:F63" si="7">IF(C34&gt;0,C34/(C34+D34),0)</f>
        <v>0.49444444444444446</v>
      </c>
      <c r="G34" s="10">
        <v>5532096</v>
      </c>
      <c r="H34" s="10">
        <v>880918</v>
      </c>
      <c r="I34" s="11">
        <f t="shared" ref="I34:I63" si="8">H34/G34</f>
        <v>0.15923765603489165</v>
      </c>
      <c r="J34" s="40">
        <f t="shared" ref="J34:J63" si="9">B34-D34-C34</f>
        <v>5906</v>
      </c>
      <c r="K34" s="12">
        <f t="shared" ref="K34:K63" si="10">J34/G34*10000</f>
        <v>10.675881257302837</v>
      </c>
      <c r="L34" s="13">
        <f t="shared" ref="L34:L63" si="11">C34/G34*1000000000</f>
        <v>16087.934844225407</v>
      </c>
      <c r="M34" s="13">
        <f t="shared" ref="M34:M63" si="12">SQRT(J34*C34)/G34*1000000</f>
        <v>131.05452379531786</v>
      </c>
      <c r="N34" s="8">
        <f>B34/VLOOKUP(A34,'07.04'!A$2:B$200,2,FALSE)-1</f>
        <v>3.7504261847937315E-2</v>
      </c>
      <c r="O34" s="12">
        <f>(B34-VLOOKUP(A34,'07.04'!A$2:B$200,2,FALSE))/G34*1000000</f>
        <v>39.767928828422356</v>
      </c>
      <c r="P34" s="14">
        <f>B34-2*VLOOKUP(A34,'07.04'!A$2:B$200,2,FALSE)+VLOOKUP(A34,'06.04'!A$2:B$200,2,FALSE)</f>
        <v>113</v>
      </c>
      <c r="Q34" s="30">
        <f t="shared" ref="Q34:Q63" si="13">P34/B34*1000</f>
        <v>18.567203417679924</v>
      </c>
    </row>
    <row r="35" spans="1:17" ht="15.75" thickBot="1">
      <c r="A35" s="53" t="s">
        <v>137</v>
      </c>
      <c r="B35" s="54">
        <v>2359</v>
      </c>
      <c r="C35" s="54">
        <v>12</v>
      </c>
      <c r="D35" s="54">
        <v>186</v>
      </c>
      <c r="E35" s="55">
        <v>5.1000000000000004E-3</v>
      </c>
      <c r="F35" s="8">
        <f t="shared" si="7"/>
        <v>6.0606060606060608E-2</v>
      </c>
      <c r="G35" s="28">
        <v>10066793</v>
      </c>
      <c r="H35" s="29">
        <v>92368</v>
      </c>
      <c r="I35" s="11">
        <f t="shared" si="8"/>
        <v>9.1755139894105307E-3</v>
      </c>
      <c r="J35" s="40">
        <f t="shared" si="9"/>
        <v>2161</v>
      </c>
      <c r="K35" s="12">
        <f t="shared" si="10"/>
        <v>2.1466618018270567</v>
      </c>
      <c r="L35" s="13">
        <f t="shared" si="11"/>
        <v>1192.0380204500084</v>
      </c>
      <c r="M35" s="13">
        <f t="shared" si="12"/>
        <v>15.996569897404795</v>
      </c>
      <c r="N35" s="8">
        <f>B35/VLOOKUP(A35,'07.04'!A$2:B$200,2,FALSE)-1</f>
        <v>0.13631984585741819</v>
      </c>
      <c r="O35" s="12">
        <f>(B35-VLOOKUP(A35,'07.04'!A$2:B$200,2,FALSE))/G35*1000000</f>
        <v>28.112229982279363</v>
      </c>
      <c r="P35" s="14">
        <f>B35-2*VLOOKUP(A35,'07.04'!A$2:B$200,2,FALSE)+VLOOKUP(A35,'06.04'!A$2:B$200,2,FALSE)</f>
        <v>6</v>
      </c>
      <c r="Q35" s="30">
        <f t="shared" si="13"/>
        <v>2.5434506146672322</v>
      </c>
    </row>
    <row r="36" spans="1:17" ht="15.75" thickBot="1">
      <c r="A36" s="53" t="s">
        <v>57</v>
      </c>
      <c r="B36" s="54">
        <v>4072</v>
      </c>
      <c r="C36" s="54">
        <v>58</v>
      </c>
      <c r="D36" s="54">
        <v>467</v>
      </c>
      <c r="E36" s="55">
        <v>1.43E-2</v>
      </c>
      <c r="F36" s="8">
        <f t="shared" si="7"/>
        <v>0.11047619047619048</v>
      </c>
      <c r="G36" s="10">
        <v>208512863</v>
      </c>
      <c r="H36" s="10">
        <v>8747801</v>
      </c>
      <c r="I36" s="11">
        <f t="shared" si="8"/>
        <v>4.1953291869576408E-2</v>
      </c>
      <c r="J36" s="40">
        <f t="shared" si="9"/>
        <v>3547</v>
      </c>
      <c r="K36" s="12">
        <f t="shared" si="10"/>
        <v>0.17010940950918699</v>
      </c>
      <c r="L36" s="13">
        <f t="shared" si="11"/>
        <v>278.16029747766686</v>
      </c>
      <c r="M36" s="13">
        <f t="shared" si="12"/>
        <v>2.1752628336094402</v>
      </c>
      <c r="N36" s="8">
        <f>B36/VLOOKUP(A36,'07.04'!A$2:B$200,2,FALSE)-1</f>
        <v>5.3830227743271175E-2</v>
      </c>
      <c r="O36" s="12">
        <f>(B36-VLOOKUP(A36,'07.04'!A$2:B$200,2,FALSE))/G36*1000000</f>
        <v>0.99754037716128818</v>
      </c>
      <c r="P36" s="14">
        <f>B36-2*VLOOKUP(A36,'07.04'!A$2:B$200,2,FALSE)+VLOOKUP(A36,'06.04'!A$2:B$200,2,FALSE)</f>
        <v>-379</v>
      </c>
      <c r="Q36" s="30">
        <f t="shared" si="13"/>
        <v>-93.074656188605104</v>
      </c>
    </row>
    <row r="37" spans="1:17" ht="15.75" thickBot="1">
      <c r="A37" s="53" t="s">
        <v>129</v>
      </c>
      <c r="B37" s="54">
        <v>2249</v>
      </c>
      <c r="C37" s="54">
        <v>59</v>
      </c>
      <c r="D37" s="54">
        <v>16</v>
      </c>
      <c r="E37" s="55">
        <v>2.63E-2</v>
      </c>
      <c r="F37" s="8">
        <f t="shared" si="7"/>
        <v>0.78666666666666663</v>
      </c>
      <c r="G37" s="10">
        <v>4244979</v>
      </c>
      <c r="H37" s="14">
        <v>304235</v>
      </c>
      <c r="I37" s="11">
        <f t="shared" si="8"/>
        <v>7.1669376927424144E-2</v>
      </c>
      <c r="J37" s="40">
        <f t="shared" si="9"/>
        <v>2174</v>
      </c>
      <c r="K37" s="12">
        <f t="shared" si="10"/>
        <v>5.1213445343310298</v>
      </c>
      <c r="L37" s="13">
        <f t="shared" si="11"/>
        <v>13898.773115249804</v>
      </c>
      <c r="M37" s="13">
        <f t="shared" si="12"/>
        <v>84.368480920123019</v>
      </c>
      <c r="N37" s="8">
        <f>B37/VLOOKUP(A37,'07.04'!A$2:B$200,2,FALSE)-1</f>
        <v>7.0952380952380878E-2</v>
      </c>
      <c r="O37" s="12">
        <f>(B37-VLOOKUP(A37,'07.04'!A$2:B$200,2,FALSE))/G37*1000000</f>
        <v>35.100291426647814</v>
      </c>
      <c r="P37" s="14">
        <f>B37-2*VLOOKUP(A37,'07.04'!A$2:B$200,2,FALSE)+VLOOKUP(A37,'06.04'!A$2:B$200,2,FALSE)</f>
        <v>37</v>
      </c>
      <c r="Q37" s="30">
        <f t="shared" si="13"/>
        <v>16.451756336149401</v>
      </c>
    </row>
    <row r="38" spans="1:17" ht="15.75" thickBot="1">
      <c r="A38" s="53" t="s">
        <v>133</v>
      </c>
      <c r="B38" s="54">
        <v>2954</v>
      </c>
      <c r="C38" s="54">
        <v>107</v>
      </c>
      <c r="D38" s="54">
        <v>1301</v>
      </c>
      <c r="E38" s="55">
        <v>3.6299999999999999E-2</v>
      </c>
      <c r="F38" s="8">
        <f t="shared" si="7"/>
        <v>7.5994318181818177E-2</v>
      </c>
      <c r="G38" s="10">
        <v>33395910</v>
      </c>
      <c r="H38" s="14">
        <v>2121640</v>
      </c>
      <c r="I38" s="11">
        <f t="shared" si="8"/>
        <v>6.3529935252550393E-2</v>
      </c>
      <c r="J38" s="40">
        <f t="shared" si="9"/>
        <v>1546</v>
      </c>
      <c r="K38" s="12">
        <f t="shared" si="10"/>
        <v>0.46293093974681332</v>
      </c>
      <c r="L38" s="13">
        <f t="shared" si="11"/>
        <v>3203.9851586616446</v>
      </c>
      <c r="M38" s="13">
        <f t="shared" si="12"/>
        <v>12.17876783765122</v>
      </c>
      <c r="N38" s="8">
        <f>B38/VLOOKUP(A38,'07.04'!A$2:B$200,2,FALSE)-1</f>
        <v>0.15345568137446319</v>
      </c>
      <c r="O38" s="12">
        <f>(B38-VLOOKUP(A38,'07.04'!A$2:B$200,2,FALSE))/G38*1000000</f>
        <v>11.767908106112394</v>
      </c>
      <c r="P38" s="14">
        <f>B38-2*VLOOKUP(A38,'07.04'!A$2:B$200,2,FALSE)+VLOOKUP(A38,'06.04'!A$2:B$200,2,FALSE)</f>
        <v>113</v>
      </c>
      <c r="Q38" s="30">
        <f t="shared" si="13"/>
        <v>38.25321597833446</v>
      </c>
    </row>
    <row r="39" spans="1:17" ht="15.75" thickBot="1">
      <c r="A39" s="53" t="s">
        <v>59</v>
      </c>
      <c r="B39" s="54">
        <v>5000</v>
      </c>
      <c r="C39" s="54">
        <v>136</v>
      </c>
      <c r="D39" s="54">
        <v>191</v>
      </c>
      <c r="E39" s="55">
        <v>2.7199999999999998E-2</v>
      </c>
      <c r="F39" s="8">
        <f t="shared" si="7"/>
        <v>0.41590214067278286</v>
      </c>
      <c r="G39" s="10">
        <v>38654304</v>
      </c>
      <c r="H39" s="10">
        <v>5278397</v>
      </c>
      <c r="I39" s="11">
        <f t="shared" si="8"/>
        <v>0.13655392682791545</v>
      </c>
      <c r="J39" s="40">
        <f t="shared" si="9"/>
        <v>4673</v>
      </c>
      <c r="K39" s="12">
        <f t="shared" si="10"/>
        <v>1.2089210039844465</v>
      </c>
      <c r="L39" s="13">
        <f t="shared" si="11"/>
        <v>3518.366285938042</v>
      </c>
      <c r="M39" s="13">
        <f t="shared" si="12"/>
        <v>20.623837913398287</v>
      </c>
      <c r="N39" s="8">
        <f>B39/VLOOKUP(A39,'07.04'!A$2:B$200,2,FALSE)-1</f>
        <v>0.10326566637246248</v>
      </c>
      <c r="O39" s="12">
        <f>(B39-VLOOKUP(A39,'07.04'!A$2:B$200,2,FALSE))/G39*1000000</f>
        <v>12.107319278080908</v>
      </c>
      <c r="P39" s="14">
        <f>B39-2*VLOOKUP(A39,'07.04'!A$2:B$200,2,FALSE)+VLOOKUP(A39,'06.04'!A$2:B$200,2,FALSE)</f>
        <v>38</v>
      </c>
      <c r="Q39" s="30">
        <f t="shared" si="13"/>
        <v>7.6</v>
      </c>
    </row>
    <row r="40" spans="1:17" ht="15.75" thickBot="1">
      <c r="A40" s="53" t="s">
        <v>30</v>
      </c>
      <c r="B40" s="54">
        <v>12442</v>
      </c>
      <c r="C40" s="54">
        <v>345</v>
      </c>
      <c r="D40" s="54">
        <v>184</v>
      </c>
      <c r="E40" s="55">
        <v>2.7799999999999998E-2</v>
      </c>
      <c r="F40" s="8">
        <f t="shared" si="7"/>
        <v>0.65217391304347827</v>
      </c>
      <c r="G40" s="10">
        <v>10134541</v>
      </c>
      <c r="H40" s="10">
        <v>1823298</v>
      </c>
      <c r="I40" s="11">
        <f t="shared" si="8"/>
        <v>0.17990928252202049</v>
      </c>
      <c r="J40" s="40">
        <f t="shared" si="9"/>
        <v>11913</v>
      </c>
      <c r="K40" s="12">
        <f t="shared" si="10"/>
        <v>11.754849084926491</v>
      </c>
      <c r="L40" s="13">
        <f t="shared" si="11"/>
        <v>34041.995587170648</v>
      </c>
      <c r="M40" s="13">
        <f t="shared" si="12"/>
        <v>200.03962624363314</v>
      </c>
      <c r="N40" s="8">
        <f>B40/VLOOKUP(A40,'07.04'!A$2:B$200,2,FALSE)-1</f>
        <v>6.0699062233589007E-2</v>
      </c>
      <c r="O40" s="12">
        <f>(B40-VLOOKUP(A40,'07.04'!A$2:B$200,2,FALSE))/G40*1000000</f>
        <v>70.254785095842038</v>
      </c>
      <c r="P40" s="14">
        <f>B40-2*VLOOKUP(A40,'07.04'!A$2:B$200,2,FALSE)+VLOOKUP(A40,'06.04'!A$2:B$200,2,FALSE)</f>
        <v>260</v>
      </c>
      <c r="Q40" s="30">
        <f t="shared" si="13"/>
        <v>20.896961903230991</v>
      </c>
    </row>
    <row r="41" spans="1:17" ht="15.75" thickBot="1">
      <c r="A41" s="53" t="s">
        <v>75</v>
      </c>
      <c r="B41" s="54">
        <v>8674</v>
      </c>
      <c r="C41" s="54">
        <v>66</v>
      </c>
      <c r="D41" s="54">
        <v>597</v>
      </c>
      <c r="E41" s="55">
        <v>7.7000000000000002E-3</v>
      </c>
      <c r="F41" s="8">
        <f t="shared" si="7"/>
        <v>9.9547511312217188E-2</v>
      </c>
      <c r="G41" s="10">
        <v>146584212</v>
      </c>
      <c r="H41" s="10">
        <v>19090760</v>
      </c>
      <c r="I41" s="11">
        <f t="shared" si="8"/>
        <v>0.1302374910607699</v>
      </c>
      <c r="J41" s="40">
        <f t="shared" si="9"/>
        <v>8011</v>
      </c>
      <c r="K41" s="12">
        <f t="shared" si="10"/>
        <v>0.54651178941426515</v>
      </c>
      <c r="L41" s="13">
        <f t="shared" si="11"/>
        <v>450.25312821547249</v>
      </c>
      <c r="M41" s="13">
        <f t="shared" si="12"/>
        <v>4.9605306449049227</v>
      </c>
      <c r="N41" s="8">
        <f>B41/VLOOKUP(A41,'07.04'!A$2:B$200,2,FALSE)-1</f>
        <v>0.15668755834111225</v>
      </c>
      <c r="O41" s="12">
        <f>(B41-VLOOKUP(A41,'07.04'!A$2:B$200,2,FALSE))/G41*1000000</f>
        <v>8.015870085654246</v>
      </c>
      <c r="P41" s="14">
        <f>B41-2*VLOOKUP(A41,'07.04'!A$2:B$200,2,FALSE)+VLOOKUP(A41,'06.04'!A$2:B$200,2,FALSE)</f>
        <v>19</v>
      </c>
      <c r="Q41" s="30">
        <f t="shared" si="13"/>
        <v>2.1904542310352779</v>
      </c>
    </row>
    <row r="42" spans="1:17" ht="15.75" thickBot="1">
      <c r="A42" s="53" t="s">
        <v>63</v>
      </c>
      <c r="B42" s="54">
        <v>4417</v>
      </c>
      <c r="C42" s="54">
        <v>207</v>
      </c>
      <c r="D42" s="54">
        <v>460</v>
      </c>
      <c r="E42" s="55">
        <v>4.6899999999999997E-2</v>
      </c>
      <c r="F42" s="8">
        <f t="shared" si="7"/>
        <v>0.31034482758620691</v>
      </c>
      <c r="G42" s="10">
        <v>18784271</v>
      </c>
      <c r="H42" s="10">
        <v>2789374</v>
      </c>
      <c r="I42" s="11">
        <f t="shared" si="8"/>
        <v>0.14849519579439627</v>
      </c>
      <c r="J42" s="40">
        <f t="shared" si="9"/>
        <v>3750</v>
      </c>
      <c r="K42" s="12">
        <f t="shared" si="10"/>
        <v>1.9963510960845912</v>
      </c>
      <c r="L42" s="13">
        <f t="shared" si="11"/>
        <v>11019.858050386943</v>
      </c>
      <c r="M42" s="13">
        <f t="shared" si="12"/>
        <v>46.903630667131289</v>
      </c>
      <c r="N42" s="8">
        <f>B42/VLOOKUP(A42,'07.04'!A$2:B$200,2,FALSE)-1</f>
        <v>8.8735518856297713E-2</v>
      </c>
      <c r="O42" s="12">
        <f>(B42-VLOOKUP(A42,'07.04'!A$2:B$200,2,FALSE))/G42*1000000</f>
        <v>19.164970522412073</v>
      </c>
      <c r="P42" s="14">
        <f>B42-2*VLOOKUP(A42,'07.04'!A$2:B$200,2,FALSE)+VLOOKUP(A42,'06.04'!A$2:B$200,2,FALSE)</f>
        <v>167</v>
      </c>
      <c r="Q42" s="30">
        <f t="shared" si="13"/>
        <v>37.808467285487886</v>
      </c>
    </row>
    <row r="43" spans="1:17" ht="15.75" thickBot="1">
      <c r="A43" s="53" t="s">
        <v>65</v>
      </c>
      <c r="B43" s="54">
        <v>2795</v>
      </c>
      <c r="C43" s="54">
        <v>41</v>
      </c>
      <c r="D43" s="54">
        <v>615</v>
      </c>
      <c r="E43" s="55">
        <v>1.47E-2</v>
      </c>
      <c r="F43" s="8">
        <f t="shared" si="7"/>
        <v>6.25E-2</v>
      </c>
      <c r="G43" s="10">
        <v>35185636</v>
      </c>
      <c r="H43" s="10">
        <v>1034829</v>
      </c>
      <c r="I43" s="11">
        <f t="shared" si="8"/>
        <v>2.9410552647108609E-2</v>
      </c>
      <c r="J43" s="40">
        <f t="shared" si="9"/>
        <v>2139</v>
      </c>
      <c r="K43" s="12">
        <f t="shared" si="10"/>
        <v>0.60791852675336044</v>
      </c>
      <c r="L43" s="13">
        <f t="shared" si="11"/>
        <v>1165.2482279984933</v>
      </c>
      <c r="M43" s="13">
        <f t="shared" si="12"/>
        <v>8.4165075064827679</v>
      </c>
      <c r="N43" s="8">
        <f>B43/VLOOKUP(A43,'07.04'!A$2:B$200,2,FALSE)-1</f>
        <v>1.5625E-2</v>
      </c>
      <c r="O43" s="12">
        <f>(B43-VLOOKUP(A43,'07.04'!A$2:B$200,2,FALSE))/G43*1000000</f>
        <v>1.2220896049740297</v>
      </c>
      <c r="P43" s="14">
        <f>B43-2*VLOOKUP(A43,'07.04'!A$2:B$200,2,FALSE)+VLOOKUP(A43,'06.04'!A$2:B$200,2,FALSE)</f>
        <v>-246</v>
      </c>
      <c r="Q43" s="30">
        <f t="shared" si="13"/>
        <v>-88.014311270125219</v>
      </c>
    </row>
    <row r="44" spans="1:17" ht="15.75" thickBot="1">
      <c r="A44" s="53" t="s">
        <v>135</v>
      </c>
      <c r="B44" s="54">
        <v>2447</v>
      </c>
      <c r="C44" s="54">
        <v>61</v>
      </c>
      <c r="D44" s="54">
        <v>118</v>
      </c>
      <c r="E44" s="55">
        <v>2.5000000000000001E-2</v>
      </c>
      <c r="F44" s="8">
        <f t="shared" si="7"/>
        <v>0.34078212290502791</v>
      </c>
      <c r="G44" s="10">
        <v>8657779</v>
      </c>
      <c r="H44" s="10">
        <v>1429608</v>
      </c>
      <c r="I44" s="11">
        <f t="shared" si="8"/>
        <v>0.16512410399942062</v>
      </c>
      <c r="J44" s="40">
        <f t="shared" si="9"/>
        <v>2268</v>
      </c>
      <c r="K44" s="12">
        <f t="shared" si="10"/>
        <v>2.619609486451433</v>
      </c>
      <c r="L44" s="13">
        <f t="shared" si="11"/>
        <v>7045.6868903676104</v>
      </c>
      <c r="M44" s="13">
        <f t="shared" si="12"/>
        <v>42.961550503413505</v>
      </c>
      <c r="N44" s="8">
        <f>B44/VLOOKUP(A44,'07.04'!A$2:B$200,2,FALSE)-1</f>
        <v>0.1122727272727273</v>
      </c>
      <c r="O44" s="12">
        <f>(B44-VLOOKUP(A44,'07.04'!A$2:B$200,2,FALSE))/G44*1000000</f>
        <v>28.529256752799999</v>
      </c>
      <c r="P44" s="14">
        <f>B44-2*VLOOKUP(A44,'07.04'!A$2:B$200,2,FALSE)+VLOOKUP(A44,'06.04'!A$2:B$200,2,FALSE)</f>
        <v>-45</v>
      </c>
      <c r="Q44" s="30">
        <f t="shared" si="13"/>
        <v>-18.389865140988967</v>
      </c>
    </row>
    <row r="45" spans="1:17" ht="15.75" thickBot="1">
      <c r="A45" s="53" t="s">
        <v>136</v>
      </c>
      <c r="B45" s="54">
        <v>1481</v>
      </c>
      <c r="C45" s="54">
        <v>6</v>
      </c>
      <c r="D45" s="54">
        <v>377</v>
      </c>
      <c r="E45" s="55">
        <v>4.1000000000000003E-3</v>
      </c>
      <c r="F45" s="8">
        <f t="shared" si="7"/>
        <v>1.5665796344647518E-2</v>
      </c>
      <c r="G45" s="10">
        <v>6153312</v>
      </c>
      <c r="H45" s="10">
        <v>565933</v>
      </c>
      <c r="I45" s="11">
        <f t="shared" si="8"/>
        <v>9.1972095677904847E-2</v>
      </c>
      <c r="J45" s="40">
        <f t="shared" si="9"/>
        <v>1098</v>
      </c>
      <c r="K45" s="12">
        <f t="shared" si="10"/>
        <v>1.7844048863441346</v>
      </c>
      <c r="L45" s="13">
        <f t="shared" si="11"/>
        <v>975.08463734652162</v>
      </c>
      <c r="M45" s="13">
        <f t="shared" si="12"/>
        <v>13.190700479808614</v>
      </c>
      <c r="N45" s="8">
        <f>B45/VLOOKUP(A45,'07.04'!A$2:B$200,2,FALSE)-1</f>
        <v>7.7090909090909099E-2</v>
      </c>
      <c r="O45" s="12">
        <f>(B45-VLOOKUP(A45,'07.04'!A$2:B$200,2,FALSE))/G45*1000000</f>
        <v>17.22649525978855</v>
      </c>
      <c r="P45" s="14">
        <f>B45-2*VLOOKUP(A45,'07.04'!A$2:B$200,2,FALSE)+VLOOKUP(A45,'06.04'!A$2:B$200,2,FALSE)</f>
        <v>40</v>
      </c>
      <c r="Q45" s="30">
        <f t="shared" si="13"/>
        <v>27.008777852802162</v>
      </c>
    </row>
    <row r="46" spans="1:17" ht="15.75" thickBot="1">
      <c r="A46" s="53" t="s">
        <v>150</v>
      </c>
      <c r="B46" s="54">
        <v>1059</v>
      </c>
      <c r="C46" s="54">
        <v>36</v>
      </c>
      <c r="D46" s="54">
        <v>102</v>
      </c>
      <c r="E46" s="55">
        <v>3.4000000000000002E-2</v>
      </c>
      <c r="F46" s="8">
        <f t="shared" si="7"/>
        <v>0.2608695652173913</v>
      </c>
      <c r="G46" s="10">
        <v>2082741</v>
      </c>
      <c r="H46" s="10">
        <v>348848</v>
      </c>
      <c r="I46" s="11">
        <f t="shared" si="8"/>
        <v>0.16749466208232325</v>
      </c>
      <c r="J46" s="40">
        <f t="shared" si="9"/>
        <v>921</v>
      </c>
      <c r="K46" s="12">
        <f t="shared" si="10"/>
        <v>4.4220572793256574</v>
      </c>
      <c r="L46" s="13">
        <f t="shared" si="11"/>
        <v>17284.914446875533</v>
      </c>
      <c r="M46" s="13">
        <f t="shared" si="12"/>
        <v>87.42704487304097</v>
      </c>
      <c r="N46" s="8">
        <f>B46/VLOOKUP(A46,'07.04'!A$2:B$200,2,FALSE)-1</f>
        <v>3.7218413320274202E-2</v>
      </c>
      <c r="O46" s="12">
        <f>(B46-VLOOKUP(A46,'07.04'!A$2:B$200,2,FALSE))/G46*1000000</f>
        <v>18.245187471701957</v>
      </c>
      <c r="P46" s="14" t="e">
        <f>B46-2*VLOOKUP(A46,'07.04'!A$2:B$200,2,FALSE)+VLOOKUP(A46,'06.04'!A$2:B$200,2,FALSE)</f>
        <v>#N/A</v>
      </c>
      <c r="Q46" s="30" t="e">
        <f t="shared" si="13"/>
        <v>#N/A</v>
      </c>
    </row>
    <row r="47" spans="1:17" ht="15.75" thickBot="1">
      <c r="A47" s="53" t="s">
        <v>4</v>
      </c>
      <c r="B47" s="54">
        <v>400549</v>
      </c>
      <c r="C47" s="54">
        <v>12857</v>
      </c>
      <c r="D47" s="54">
        <v>21711</v>
      </c>
      <c r="E47" s="55">
        <v>3.2099999999999997E-2</v>
      </c>
      <c r="F47" s="8">
        <f t="shared" si="7"/>
        <v>0.37193358018977091</v>
      </c>
      <c r="G47" s="10">
        <v>333453848</v>
      </c>
      <c r="H47" s="10">
        <v>43701886</v>
      </c>
      <c r="I47" s="11">
        <f t="shared" si="8"/>
        <v>0.13105827466714373</v>
      </c>
      <c r="J47" s="40">
        <f t="shared" si="9"/>
        <v>365981</v>
      </c>
      <c r="K47" s="12">
        <f t="shared" si="10"/>
        <v>10.975461887607306</v>
      </c>
      <c r="L47" s="13">
        <f t="shared" si="11"/>
        <v>38557.059926325994</v>
      </c>
      <c r="M47" s="13">
        <f t="shared" si="12"/>
        <v>205.71376757999985</v>
      </c>
      <c r="N47" s="8">
        <f>B47/VLOOKUP(A47,'07.04'!A$2:B$200,2,FALSE)-1</f>
        <v>8.9484564123486932E-2</v>
      </c>
      <c r="O47" s="12">
        <f>(B47-VLOOKUP(A47,'07.04'!A$2:B$200,2,FALSE))/G47*1000000</f>
        <v>98.661329588255342</v>
      </c>
      <c r="P47" s="14">
        <f>B47-2*VLOOKUP(A47,'07.04'!A$2:B$200,2,FALSE)+VLOOKUP(A47,'06.04'!A$2:B$200,2,FALSE)</f>
        <v>2100</v>
      </c>
      <c r="Q47" s="30">
        <f t="shared" si="13"/>
        <v>5.2428042511652757</v>
      </c>
    </row>
    <row r="48" spans="1:17" ht="15.75" thickBot="1">
      <c r="A48" s="53" t="s">
        <v>61</v>
      </c>
      <c r="B48" s="54">
        <v>2369</v>
      </c>
      <c r="C48" s="54">
        <v>30</v>
      </c>
      <c r="D48" s="54">
        <v>888</v>
      </c>
      <c r="E48" s="55">
        <v>1.2699999999999999E-2</v>
      </c>
      <c r="F48" s="8">
        <f t="shared" si="7"/>
        <v>3.2679738562091505E-2</v>
      </c>
      <c r="G48" s="10">
        <v>69192246</v>
      </c>
      <c r="H48" s="10">
        <v>6372512</v>
      </c>
      <c r="I48" s="11">
        <f t="shared" si="8"/>
        <v>9.2098643538757213E-2</v>
      </c>
      <c r="J48" s="40">
        <f t="shared" si="9"/>
        <v>1451</v>
      </c>
      <c r="K48" s="12">
        <f t="shared" si="10"/>
        <v>0.2097055788592265</v>
      </c>
      <c r="L48" s="13">
        <f t="shared" si="11"/>
        <v>433.57459447117822</v>
      </c>
      <c r="M48" s="13">
        <f t="shared" si="12"/>
        <v>3.0153442807121182</v>
      </c>
      <c r="N48" s="8">
        <f>B48/VLOOKUP(A48,'07.04'!A$2:B$200,2,FALSE)-1</f>
        <v>4.9158547387068152E-2</v>
      </c>
      <c r="O48" s="12">
        <f>(B48-VLOOKUP(A48,'07.04'!A$2:B$200,2,FALSE))/G48*1000000</f>
        <v>1.6042259995433592</v>
      </c>
      <c r="P48" s="14">
        <f>B48-2*VLOOKUP(A48,'07.04'!A$2:B$200,2,FALSE)+VLOOKUP(A48,'06.04'!A$2:B$200,2,FALSE)</f>
        <v>73</v>
      </c>
      <c r="Q48" s="30">
        <f t="shared" si="13"/>
        <v>30.814689742507387</v>
      </c>
    </row>
    <row r="49" spans="1:17" ht="15.75" thickBot="1">
      <c r="A49" s="53" t="s">
        <v>38</v>
      </c>
      <c r="B49" s="54">
        <v>34109</v>
      </c>
      <c r="C49" s="54">
        <v>725</v>
      </c>
      <c r="D49" s="54">
        <v>1582</v>
      </c>
      <c r="E49" s="55">
        <v>2.1299999999999999E-2</v>
      </c>
      <c r="F49" s="8">
        <f t="shared" si="7"/>
        <v>0.31426094495015172</v>
      </c>
      <c r="G49" s="10">
        <v>85230581</v>
      </c>
      <c r="H49" s="10">
        <v>5330596</v>
      </c>
      <c r="I49" s="11">
        <f t="shared" si="8"/>
        <v>6.2543231988527681E-2</v>
      </c>
      <c r="J49" s="40">
        <f t="shared" si="9"/>
        <v>31802</v>
      </c>
      <c r="K49" s="12">
        <f t="shared" si="10"/>
        <v>3.731289828940624</v>
      </c>
      <c r="L49" s="13">
        <f t="shared" si="11"/>
        <v>8506.3364756366027</v>
      </c>
      <c r="M49" s="13">
        <f t="shared" si="12"/>
        <v>56.337915095510496</v>
      </c>
      <c r="N49" s="8">
        <f>B49/VLOOKUP(A49,'07.04'!A$2:B$200,2,FALSE)-1</f>
        <v>0.12880166793526815</v>
      </c>
      <c r="O49" s="12">
        <f>(B49-VLOOKUP(A49,'07.04'!A$2:B$200,2,FALSE))/G49*1000000</f>
        <v>45.664360776796769</v>
      </c>
      <c r="P49" s="14">
        <f>B49-2*VLOOKUP(A49,'07.04'!A$2:B$200,2,FALSE)+VLOOKUP(A49,'06.04'!A$2:B$200,2,FALSE)</f>
        <v>744</v>
      </c>
      <c r="Q49" s="30">
        <f t="shared" si="13"/>
        <v>21.812424873200619</v>
      </c>
    </row>
    <row r="50" spans="1:17" ht="15.75" thickBot="1">
      <c r="A50" s="53" t="s">
        <v>139</v>
      </c>
      <c r="B50" s="54">
        <v>1668</v>
      </c>
      <c r="C50" s="54">
        <v>52</v>
      </c>
      <c r="D50" s="54">
        <v>35</v>
      </c>
      <c r="E50" s="55">
        <v>3.1199999999999999E-2</v>
      </c>
      <c r="F50" s="8">
        <f t="shared" si="7"/>
        <v>0.5977011494252874</v>
      </c>
      <c r="G50" s="10">
        <v>41960633</v>
      </c>
      <c r="H50" s="10">
        <v>6493234</v>
      </c>
      <c r="I50" s="11">
        <f t="shared" si="8"/>
        <v>0.1547458542868026</v>
      </c>
      <c r="J50" s="40">
        <f t="shared" si="9"/>
        <v>1581</v>
      </c>
      <c r="K50" s="12">
        <f t="shared" si="10"/>
        <v>0.37678173253487385</v>
      </c>
      <c r="L50" s="13">
        <f t="shared" si="11"/>
        <v>1239.2568053012928</v>
      </c>
      <c r="M50" s="13">
        <f t="shared" si="12"/>
        <v>6.8332227108228647</v>
      </c>
      <c r="N50" s="8">
        <f>B50/VLOOKUP(A50,'07.04'!A$2:B$200,2,FALSE)-1</f>
        <v>0.14090287277701785</v>
      </c>
      <c r="O50" s="12">
        <f>(B50-VLOOKUP(A50,'07.04'!A$2:B$200,2,FALSE))/G50*1000000</f>
        <v>4.9093634979243514</v>
      </c>
      <c r="P50" s="14">
        <f>B50-2*VLOOKUP(A50,'07.04'!A$2:B$200,2,FALSE)+VLOOKUP(A50,'06.04'!A$2:B$200,2,FALSE)</f>
        <v>63</v>
      </c>
      <c r="Q50" s="30">
        <f t="shared" si="13"/>
        <v>37.769784172661872</v>
      </c>
    </row>
    <row r="51" spans="1:17" ht="15.75" thickBot="1">
      <c r="A51" s="53" t="s">
        <v>127</v>
      </c>
      <c r="B51" s="54">
        <v>3870</v>
      </c>
      <c r="C51" s="54">
        <v>182</v>
      </c>
      <c r="D51" s="54">
        <v>96</v>
      </c>
      <c r="E51" s="55">
        <v>4.7100000000000003E-2</v>
      </c>
      <c r="F51" s="8">
        <f t="shared" si="7"/>
        <v>0.65467625899280579</v>
      </c>
      <c r="G51" s="10">
        <v>108481655</v>
      </c>
      <c r="H51" s="10">
        <v>4614648</v>
      </c>
      <c r="I51" s="11">
        <f t="shared" si="8"/>
        <v>4.253851031310317E-2</v>
      </c>
      <c r="J51" s="40">
        <f t="shared" si="9"/>
        <v>3592</v>
      </c>
      <c r="K51" s="12">
        <f t="shared" si="10"/>
        <v>0.33111589235986488</v>
      </c>
      <c r="L51" s="13">
        <f t="shared" si="11"/>
        <v>1677.703018081721</v>
      </c>
      <c r="M51" s="13">
        <f t="shared" si="12"/>
        <v>7.4532820418052577</v>
      </c>
      <c r="N51" s="8">
        <f>B51/VLOOKUP(A51,'07.04'!A$2:B$200,2,FALSE)-1</f>
        <v>5.7377049180327822E-2</v>
      </c>
      <c r="O51" s="12">
        <f>(B51-VLOOKUP(A51,'07.04'!A$2:B$200,2,FALSE))/G51*1000000</f>
        <v>1.935811174709678</v>
      </c>
      <c r="P51" s="14">
        <f>B51-2*VLOOKUP(A51,'07.04'!A$2:B$200,2,FALSE)+VLOOKUP(A51,'06.04'!A$2:B$200,2,FALSE)</f>
        <v>-36</v>
      </c>
      <c r="Q51" s="30">
        <f t="shared" si="13"/>
        <v>-9.3023255813953494</v>
      </c>
    </row>
    <row r="52" spans="1:17" ht="15.75" thickBot="1">
      <c r="A52" s="53" t="s">
        <v>67</v>
      </c>
      <c r="B52" s="54">
        <v>2487</v>
      </c>
      <c r="C52" s="54">
        <v>34</v>
      </c>
      <c r="D52" s="54">
        <v>300</v>
      </c>
      <c r="E52" s="55">
        <v>1.37E-2</v>
      </c>
      <c r="F52" s="8">
        <f t="shared" si="7"/>
        <v>0.10179640718562874</v>
      </c>
      <c r="G52" s="10">
        <v>5636544</v>
      </c>
      <c r="H52" s="10">
        <v>1003032</v>
      </c>
      <c r="I52" s="11">
        <f t="shared" si="8"/>
        <v>0.17795159587151277</v>
      </c>
      <c r="J52" s="40">
        <f t="shared" si="9"/>
        <v>2153</v>
      </c>
      <c r="K52" s="12">
        <f t="shared" si="10"/>
        <v>3.8197164787500992</v>
      </c>
      <c r="L52" s="13">
        <f t="shared" si="11"/>
        <v>6032.0650384348992</v>
      </c>
      <c r="M52" s="13">
        <f t="shared" si="12"/>
        <v>48.000810647531921</v>
      </c>
      <c r="N52" s="8">
        <f>B52/VLOOKUP(A52,'07.04'!A$2:B$200,2,FALSE)-1</f>
        <v>7.7556325823223471E-2</v>
      </c>
      <c r="O52" s="12">
        <f>(B52-VLOOKUP(A52,'07.04'!A$2:B$200,2,FALSE))/G52*1000000</f>
        <v>31.757048290583732</v>
      </c>
      <c r="P52" s="14">
        <f>B52-2*VLOOKUP(A52,'07.04'!A$2:B$200,2,FALSE)+VLOOKUP(A52,'06.04'!A$2:B$200,2,FALSE)</f>
        <v>47</v>
      </c>
      <c r="Q52" s="30">
        <f t="shared" si="13"/>
        <v>18.898271009248088</v>
      </c>
    </row>
    <row r="53" spans="1:17" ht="15.75" thickBot="1">
      <c r="A53" s="53" t="s">
        <v>12</v>
      </c>
      <c r="B53" s="54">
        <v>109069</v>
      </c>
      <c r="C53" s="54">
        <v>10328</v>
      </c>
      <c r="D53" s="54">
        <v>19337</v>
      </c>
      <c r="E53" s="55">
        <v>9.4700000000000006E-2</v>
      </c>
      <c r="F53" s="8">
        <f t="shared" si="7"/>
        <v>0.34815439069610654</v>
      </c>
      <c r="G53" s="10">
        <v>65786616</v>
      </c>
      <c r="H53" s="10">
        <v>11009599</v>
      </c>
      <c r="I53" s="11">
        <f t="shared" si="8"/>
        <v>0.16735317408635214</v>
      </c>
      <c r="J53" s="40">
        <f t="shared" si="9"/>
        <v>79404</v>
      </c>
      <c r="K53" s="12">
        <f t="shared" si="10"/>
        <v>12.069932279234427</v>
      </c>
      <c r="L53" s="13">
        <f t="shared" si="11"/>
        <v>156992.41924831641</v>
      </c>
      <c r="M53" s="13">
        <f t="shared" si="12"/>
        <v>435.30309770094203</v>
      </c>
      <c r="N53" s="8">
        <f>B53/VLOOKUP(A53,'07.04'!A$2:B$200,2,FALSE)-1</f>
        <v>0.11283542495663701</v>
      </c>
      <c r="O53" s="12">
        <f>(B53-VLOOKUP(A53,'07.04'!A$2:B$200,2,FALSE))/G53*1000000</f>
        <v>168.10410190425358</v>
      </c>
      <c r="P53" s="14">
        <f>B53-2*VLOOKUP(A53,'07.04'!A$2:B$200,2,FALSE)+VLOOKUP(A53,'06.04'!A$2:B$200,2,FALSE)</f>
        <v>5888</v>
      </c>
      <c r="Q53" s="30">
        <f t="shared" si="13"/>
        <v>53.984175155176999</v>
      </c>
    </row>
    <row r="54" spans="1:17" ht="15.75" thickBot="1">
      <c r="A54" s="53" t="s">
        <v>138</v>
      </c>
      <c r="B54" s="54">
        <v>1282</v>
      </c>
      <c r="C54" s="54">
        <v>18</v>
      </c>
      <c r="D54" s="54">
        <v>167</v>
      </c>
      <c r="E54" s="55">
        <v>1.41E-2</v>
      </c>
      <c r="F54" s="8">
        <f t="shared" si="7"/>
        <v>9.7297297297297303E-2</v>
      </c>
      <c r="G54" s="28">
        <v>4168978</v>
      </c>
      <c r="H54" s="28">
        <v>703199</v>
      </c>
      <c r="I54" s="11">
        <f t="shared" si="8"/>
        <v>0.16867419305163039</v>
      </c>
      <c r="J54" s="40">
        <f t="shared" si="9"/>
        <v>1097</v>
      </c>
      <c r="K54" s="12">
        <f t="shared" si="10"/>
        <v>2.6313403428849949</v>
      </c>
      <c r="L54" s="13">
        <f t="shared" si="11"/>
        <v>4317.6049381886887</v>
      </c>
      <c r="M54" s="13">
        <f t="shared" si="12"/>
        <v>33.706213163889196</v>
      </c>
      <c r="N54" s="8">
        <f>B54/VLOOKUP(A54,'07.04'!A$2:B$200,2,FALSE)-1</f>
        <v>4.9099836333878821E-2</v>
      </c>
      <c r="O54" s="12">
        <f>(B54-VLOOKUP(A54,'07.04'!A$2:B$200,2,FALSE))/G54*1000000</f>
        <v>14.392016460628961</v>
      </c>
      <c r="P54" s="14">
        <f>B54-2*VLOOKUP(A54,'07.04'!A$2:B$200,2,FALSE)+VLOOKUP(A54,'06.04'!A$2:B$200,2,FALSE)</f>
        <v>20</v>
      </c>
      <c r="Q54" s="30">
        <f t="shared" si="13"/>
        <v>15.600624024960998</v>
      </c>
    </row>
    <row r="55" spans="1:17" ht="15.75" thickBot="1">
      <c r="A55" s="53" t="s">
        <v>50</v>
      </c>
      <c r="B55" s="54">
        <v>5033</v>
      </c>
      <c r="C55" s="54">
        <v>91</v>
      </c>
      <c r="D55" s="54">
        <v>181</v>
      </c>
      <c r="E55" s="55">
        <v>1.8100000000000002E-2</v>
      </c>
      <c r="F55" s="8">
        <f t="shared" si="7"/>
        <v>0.33455882352941174</v>
      </c>
      <c r="G55" s="10">
        <v>10581065</v>
      </c>
      <c r="H55" s="10">
        <v>1729195</v>
      </c>
      <c r="I55" s="11">
        <f t="shared" si="8"/>
        <v>0.16342353061813722</v>
      </c>
      <c r="J55" s="40">
        <f t="shared" si="9"/>
        <v>4761</v>
      </c>
      <c r="K55" s="12">
        <f t="shared" si="10"/>
        <v>4.4995470682771534</v>
      </c>
      <c r="L55" s="13">
        <f t="shared" si="11"/>
        <v>8600.2684984923544</v>
      </c>
      <c r="M55" s="13">
        <f t="shared" si="12"/>
        <v>62.207164305076333</v>
      </c>
      <c r="N55" s="8">
        <f>B55/VLOOKUP(A55,'07.04'!A$2:B$200,2,FALSE)-1</f>
        <v>4.2460646230323196E-2</v>
      </c>
      <c r="O55" s="12">
        <f>(B55-VLOOKUP(A55,'07.04'!A$2:B$200,2,FALSE))/G55*1000000</f>
        <v>19.374231232867391</v>
      </c>
      <c r="P55" s="14">
        <f>B55-2*VLOOKUP(A55,'07.04'!A$2:B$200,2,FALSE)+VLOOKUP(A55,'06.04'!A$2:B$200,2,FALSE)</f>
        <v>-32</v>
      </c>
      <c r="Q55" s="30">
        <f t="shared" si="13"/>
        <v>-6.3580369560898076</v>
      </c>
    </row>
    <row r="56" spans="1:17" ht="15.75" thickBot="1">
      <c r="A56" s="53" t="s">
        <v>55</v>
      </c>
      <c r="B56" s="54">
        <v>5116</v>
      </c>
      <c r="C56" s="54">
        <v>43</v>
      </c>
      <c r="D56" s="54">
        <v>898</v>
      </c>
      <c r="E56" s="55">
        <v>8.5000000000000006E-3</v>
      </c>
      <c r="F56" s="8">
        <f t="shared" si="7"/>
        <v>4.5696068012752389E-2</v>
      </c>
      <c r="G56" s="9">
        <v>18875673</v>
      </c>
      <c r="H56" s="10">
        <v>1811116</v>
      </c>
      <c r="I56" s="11">
        <f t="shared" si="8"/>
        <v>9.5949744414411078E-2</v>
      </c>
      <c r="J56" s="40">
        <f t="shared" si="9"/>
        <v>4175</v>
      </c>
      <c r="K56" s="12">
        <f t="shared" si="10"/>
        <v>2.211841665195196</v>
      </c>
      <c r="L56" s="13">
        <f t="shared" si="11"/>
        <v>2278.0644695423575</v>
      </c>
      <c r="M56" s="13">
        <f t="shared" si="12"/>
        <v>22.447088697055079</v>
      </c>
      <c r="N56" s="8">
        <f>B56/VLOOKUP(A56,'07.04'!A$2:B$200,2,FALSE)-1</f>
        <v>6.2512980269989527E-2</v>
      </c>
      <c r="O56" s="12">
        <f>(B56-VLOOKUP(A56,'07.04'!A$2:B$200,2,FALSE))/G56*1000000</f>
        <v>15.946451286796503</v>
      </c>
      <c r="P56" s="14">
        <f>B56-2*VLOOKUP(A56,'07.04'!A$2:B$200,2,FALSE)+VLOOKUP(A56,'06.04'!A$2:B$200,2,FALSE)</f>
        <v>-43</v>
      </c>
      <c r="Q56" s="30">
        <f t="shared" si="13"/>
        <v>-8.4050039093041438</v>
      </c>
    </row>
    <row r="57" spans="1:17" ht="15.75" thickBot="1">
      <c r="A57" s="53" t="s">
        <v>14</v>
      </c>
      <c r="B57" s="54">
        <v>22328</v>
      </c>
      <c r="C57" s="54">
        <v>824</v>
      </c>
      <c r="D57" s="54">
        <v>8704</v>
      </c>
      <c r="E57" s="55">
        <v>3.6999999999999998E-2</v>
      </c>
      <c r="F57" s="8">
        <f t="shared" si="7"/>
        <v>8.6481947942905119E-2</v>
      </c>
      <c r="G57" s="10">
        <v>8769314</v>
      </c>
      <c r="H57" s="10">
        <v>1482447</v>
      </c>
      <c r="I57" s="11">
        <f t="shared" si="8"/>
        <v>0.16904936919809235</v>
      </c>
      <c r="J57" s="40">
        <f t="shared" si="9"/>
        <v>12800</v>
      </c>
      <c r="K57" s="12">
        <f t="shared" si="10"/>
        <v>14.596352690757794</v>
      </c>
      <c r="L57" s="13">
        <f t="shared" si="11"/>
        <v>93964.020446753304</v>
      </c>
      <c r="M57" s="13">
        <f t="shared" si="12"/>
        <v>370.34200176085727</v>
      </c>
      <c r="N57" s="8">
        <f>B57/VLOOKUP(A57,'07.04'!A$2:B$200,2,FALSE)-1</f>
        <v>2.8371407516580627E-2</v>
      </c>
      <c r="O57" s="12">
        <f>(B57-VLOOKUP(A57,'07.04'!A$2:B$200,2,FALSE))/G57*1000000</f>
        <v>70.244947324271891</v>
      </c>
      <c r="P57" s="14">
        <f>B57-2*VLOOKUP(A57,'07.04'!A$2:B$200,2,FALSE)+VLOOKUP(A57,'06.04'!A$2:B$200,2,FALSE)</f>
        <v>4</v>
      </c>
      <c r="Q57" s="30">
        <f t="shared" si="13"/>
        <v>0.17914725904693657</v>
      </c>
    </row>
    <row r="58" spans="1:17" ht="15.75" thickBot="1">
      <c r="A58" s="53" t="s">
        <v>34</v>
      </c>
      <c r="B58" s="54">
        <v>7693</v>
      </c>
      <c r="C58" s="54">
        <v>591</v>
      </c>
      <c r="D58" s="54">
        <v>255</v>
      </c>
      <c r="E58" s="55">
        <v>7.6899999999999996E-2</v>
      </c>
      <c r="F58" s="8">
        <f t="shared" si="7"/>
        <v>0.6985815602836879</v>
      </c>
      <c r="G58" s="10">
        <v>10171617</v>
      </c>
      <c r="H58" s="10">
        <v>2002557</v>
      </c>
      <c r="I58" s="11">
        <f t="shared" si="8"/>
        <v>0.19687695673165831</v>
      </c>
      <c r="J58" s="40">
        <f t="shared" si="9"/>
        <v>6847</v>
      </c>
      <c r="K58" s="12">
        <f t="shared" si="10"/>
        <v>6.7314764211039408</v>
      </c>
      <c r="L58" s="13">
        <f t="shared" si="11"/>
        <v>58102.856212537299</v>
      </c>
      <c r="M58" s="13">
        <f t="shared" si="12"/>
        <v>197.76703633150987</v>
      </c>
      <c r="N58" s="8">
        <f>B58/VLOOKUP(A58,'07.04'!A$2:B$200,2,FALSE)-1</f>
        <v>6.7582570080488402E-2</v>
      </c>
      <c r="O58" s="12">
        <f>(B58-VLOOKUP(A58,'07.04'!A$2:B$200,2,FALSE))/G58*1000000</f>
        <v>47.878326523698249</v>
      </c>
      <c r="P58" s="14">
        <f>B58-2*VLOOKUP(A58,'07.04'!A$2:B$200,2,FALSE)+VLOOKUP(A58,'06.04'!A$2:B$200,2,FALSE)</f>
        <v>111</v>
      </c>
      <c r="Q58" s="30">
        <f t="shared" si="13"/>
        <v>14.428701416872482</v>
      </c>
    </row>
    <row r="59" spans="1:17" ht="15.75" thickBot="1">
      <c r="A59" s="53" t="s">
        <v>53</v>
      </c>
      <c r="B59" s="54">
        <v>3995</v>
      </c>
      <c r="C59" s="54">
        <v>220</v>
      </c>
      <c r="D59" s="54">
        <v>140</v>
      </c>
      <c r="E59" s="55">
        <v>5.5100000000000003E-2</v>
      </c>
      <c r="F59" s="8">
        <f t="shared" si="7"/>
        <v>0.61111111111111116</v>
      </c>
      <c r="G59" s="9">
        <v>17372892</v>
      </c>
      <c r="H59" s="10">
        <v>1112493</v>
      </c>
      <c r="I59" s="11">
        <f t="shared" si="8"/>
        <v>6.4036143205172744E-2</v>
      </c>
      <c r="J59" s="40">
        <f t="shared" si="9"/>
        <v>3635</v>
      </c>
      <c r="K59" s="12">
        <f t="shared" si="10"/>
        <v>2.0923401814735278</v>
      </c>
      <c r="L59" s="13">
        <f t="shared" si="11"/>
        <v>12663.406875493154</v>
      </c>
      <c r="M59" s="13">
        <f t="shared" si="12"/>
        <v>51.474416014115654</v>
      </c>
      <c r="N59" s="8">
        <f>B59/VLOOKUP(A59,'07.04'!A$2:B$200,2,FALSE)-1</f>
        <v>6.6186282359220749E-2</v>
      </c>
      <c r="O59" s="12">
        <f>(B59-VLOOKUP(A59,'07.04'!A$2:B$200,2,FALSE))/G59*1000000</f>
        <v>14.275113205101373</v>
      </c>
      <c r="P59" s="14">
        <f>B59-2*VLOOKUP(A59,'07.04'!A$2:B$200,2,FALSE)+VLOOKUP(A59,'06.04'!A$2:B$200,2,FALSE)</f>
        <v>147</v>
      </c>
      <c r="Q59" s="30">
        <f t="shared" si="13"/>
        <v>36.795994993742177</v>
      </c>
    </row>
    <row r="60" spans="1:17" ht="15.75" thickBot="1">
      <c r="A60" s="53" t="s">
        <v>143</v>
      </c>
      <c r="B60" s="54">
        <v>1185</v>
      </c>
      <c r="C60" s="54">
        <v>24</v>
      </c>
      <c r="D60" s="54">
        <v>72</v>
      </c>
      <c r="E60" s="55">
        <v>2.0299999999999999E-2</v>
      </c>
      <c r="F60" s="8">
        <f t="shared" si="7"/>
        <v>0.25</v>
      </c>
      <c r="G60" s="9">
        <v>1291526</v>
      </c>
      <c r="H60" s="10">
        <v>228803</v>
      </c>
      <c r="I60" s="11">
        <f t="shared" si="8"/>
        <v>0.17715709943121546</v>
      </c>
      <c r="J60" s="40">
        <f t="shared" si="9"/>
        <v>1089</v>
      </c>
      <c r="K60" s="12">
        <f t="shared" si="10"/>
        <v>8.4318860015206809</v>
      </c>
      <c r="L60" s="13">
        <f t="shared" si="11"/>
        <v>18582.66887387478</v>
      </c>
      <c r="M60" s="13">
        <f t="shared" si="12"/>
        <v>125.1746562002544</v>
      </c>
      <c r="N60" s="8">
        <f>B60/VLOOKUP(A60,'07.04'!A$2:B$200,2,FALSE)-1</f>
        <v>6.9494584837545226E-2</v>
      </c>
      <c r="O60" s="12">
        <f>(B60-VLOOKUP(A60,'07.04'!A$2:B$200,2,FALSE))/G60*1000000</f>
        <v>59.619395970348251</v>
      </c>
      <c r="P60" s="14">
        <f>B60-2*VLOOKUP(A60,'07.04'!A$2:B$200,2,FALSE)+VLOOKUP(A60,'06.04'!A$2:B$200,2,FALSE)</f>
        <v>77</v>
      </c>
      <c r="Q60" s="30">
        <f t="shared" si="13"/>
        <v>64.978902953586498</v>
      </c>
    </row>
    <row r="61" spans="1:17" ht="15.75" thickBot="1">
      <c r="A61" s="53" t="s">
        <v>74</v>
      </c>
      <c r="B61" s="54">
        <v>1749</v>
      </c>
      <c r="C61" s="54">
        <v>13</v>
      </c>
      <c r="D61" s="54">
        <v>95</v>
      </c>
      <c r="E61" s="55">
        <v>7.4999999999999997E-3</v>
      </c>
      <c r="F61" s="8">
        <f t="shared" si="7"/>
        <v>0.12037037037037036</v>
      </c>
      <c r="G61" s="10">
        <v>57370084</v>
      </c>
      <c r="H61" s="10">
        <v>3253808</v>
      </c>
      <c r="I61" s="11">
        <f t="shared" si="8"/>
        <v>5.6716110089711565E-2</v>
      </c>
      <c r="J61" s="40">
        <f t="shared" si="9"/>
        <v>1641</v>
      </c>
      <c r="K61" s="12">
        <f t="shared" si="10"/>
        <v>0.28603758014368602</v>
      </c>
      <c r="L61" s="13">
        <f t="shared" si="11"/>
        <v>226.59893612845329</v>
      </c>
      <c r="M61" s="13">
        <f t="shared" si="12"/>
        <v>2.5458949576389918</v>
      </c>
      <c r="N61" s="8">
        <f>B61/VLOOKUP(A61,'07.04'!A$2:B$200,2,FALSE)-1</f>
        <v>3.7366548042704562E-2</v>
      </c>
      <c r="O61" s="12">
        <f>(B61-VLOOKUP(A61,'07.04'!A$2:B$200,2,FALSE))/G61*1000000</f>
        <v>1.0981333058532736</v>
      </c>
      <c r="P61" s="14">
        <f>B61-2*VLOOKUP(A61,'07.04'!A$2:B$200,2,FALSE)+VLOOKUP(A61,'06.04'!A$2:B$200,2,FALSE)</f>
        <v>32</v>
      </c>
      <c r="Q61" s="30">
        <f t="shared" si="13"/>
        <v>18.296169239565465</v>
      </c>
    </row>
    <row r="62" spans="1:17" ht="15.75" thickBot="1">
      <c r="A62" s="53" t="s">
        <v>18</v>
      </c>
      <c r="B62" s="54">
        <v>10384</v>
      </c>
      <c r="C62" s="54">
        <v>200</v>
      </c>
      <c r="D62" s="54">
        <v>6776</v>
      </c>
      <c r="E62" s="55">
        <v>1.9300000000000001E-2</v>
      </c>
      <c r="F62" s="8">
        <f t="shared" si="7"/>
        <v>2.8669724770642203E-2</v>
      </c>
      <c r="G62" s="10">
        <v>51468581</v>
      </c>
      <c r="H62" s="10">
        <v>5875156</v>
      </c>
      <c r="I62" s="11">
        <f t="shared" si="8"/>
        <v>0.11415033960232943</v>
      </c>
      <c r="J62" s="40">
        <f t="shared" si="9"/>
        <v>3408</v>
      </c>
      <c r="K62" s="12">
        <f t="shared" si="10"/>
        <v>0.66215153668215565</v>
      </c>
      <c r="L62" s="13">
        <f t="shared" si="11"/>
        <v>3885.8658255995047</v>
      </c>
      <c r="M62" s="13">
        <f t="shared" si="12"/>
        <v>16.040673389111152</v>
      </c>
      <c r="N62" s="8">
        <f>B62/VLOOKUP(A62,'07.04'!A$2:B$200,2,FALSE)-1</f>
        <v>5.1301906882199599E-3</v>
      </c>
      <c r="O62" s="12">
        <f>(B62-VLOOKUP(A62,'07.04'!A$2:B$200,2,FALSE))/G62*1000000</f>
        <v>1.0297544437838688</v>
      </c>
      <c r="P62" s="14">
        <f>B62-2*VLOOKUP(A62,'07.04'!A$2:B$200,2,FALSE)+VLOOKUP(A62,'06.04'!A$2:B$200,2,FALSE)</f>
        <v>6</v>
      </c>
      <c r="Q62" s="30">
        <f t="shared" si="13"/>
        <v>0.57781201848998465</v>
      </c>
    </row>
    <row r="63" spans="1:17" ht="15.75" thickBot="1">
      <c r="A63" s="53" t="s">
        <v>42</v>
      </c>
      <c r="B63" s="54">
        <v>4257</v>
      </c>
      <c r="C63" s="54">
        <v>93</v>
      </c>
      <c r="D63" s="54">
        <v>622</v>
      </c>
      <c r="E63" s="55">
        <v>2.1899999999999999E-2</v>
      </c>
      <c r="F63" s="8">
        <f t="shared" si="7"/>
        <v>0.13006993006993006</v>
      </c>
      <c r="G63" s="10">
        <v>125903471</v>
      </c>
      <c r="H63" s="10">
        <v>28810916</v>
      </c>
      <c r="I63" s="11">
        <f t="shared" si="8"/>
        <v>0.22883337346593088</v>
      </c>
      <c r="J63" s="40">
        <f t="shared" si="9"/>
        <v>3542</v>
      </c>
      <c r="K63" s="12">
        <f t="shared" si="10"/>
        <v>0.28132663634031185</v>
      </c>
      <c r="L63" s="13">
        <f t="shared" si="11"/>
        <v>738.66112873091481</v>
      </c>
      <c r="M63" s="13">
        <f t="shared" si="12"/>
        <v>4.5585639267340134</v>
      </c>
      <c r="N63" s="8">
        <f>B63/VLOOKUP(A63,'07.04'!A$2:B$200,2,FALSE)-1</f>
        <v>8.9861751152073843E-2</v>
      </c>
      <c r="O63" s="12">
        <f>(B63-VLOOKUP(A63,'07.04'!A$2:B$200,2,FALSE))/G63*1000000</f>
        <v>2.7878500665005492</v>
      </c>
      <c r="P63" s="14">
        <f>B63-2*VLOOKUP(A63,'07.04'!A$2:B$200,2,FALSE)+VLOOKUP(A63,'06.04'!A$2:B$200,2,FALSE)</f>
        <v>99</v>
      </c>
      <c r="Q63" s="30">
        <f t="shared" si="13"/>
        <v>23.255813953488371</v>
      </c>
    </row>
  </sheetData>
  <sortState ref="A2:Q63">
    <sortCondition ref="A45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64"/>
  <sheetViews>
    <sheetView workbookViewId="0">
      <pane xSplit="1" ySplit="1" topLeftCell="B51" activePane="bottomRight" state="frozen"/>
      <selection pane="topRight" activeCell="B1" sqref="B1"/>
      <selection pane="bottomLeft" activeCell="A2" sqref="A2"/>
      <selection pane="bottomRight" activeCell="F52" sqref="F52"/>
    </sheetView>
  </sheetViews>
  <sheetFormatPr defaultRowHeight="15"/>
  <cols>
    <col min="1" max="1" width="19.85546875" customWidth="1"/>
    <col min="6" max="6" width="9.28515625" customWidth="1"/>
    <col min="7" max="7" width="14.140625" customWidth="1"/>
    <col min="8" max="8" width="11.28515625" customWidth="1"/>
    <col min="10" max="10" width="9.7109375" bestFit="1" customWidth="1"/>
    <col min="16" max="16" width="11" customWidth="1"/>
  </cols>
  <sheetData>
    <row r="1" spans="1:18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  <c r="R1" s="62" t="s">
        <v>154</v>
      </c>
    </row>
    <row r="2" spans="1:18" ht="15.75" thickBot="1">
      <c r="A2" s="56" t="s">
        <v>40</v>
      </c>
      <c r="B2" s="57">
        <v>6104</v>
      </c>
      <c r="C2" s="57">
        <v>51</v>
      </c>
      <c r="D2" s="57">
        <v>2987</v>
      </c>
      <c r="E2" s="58">
        <v>8.3999999999999995E-3</v>
      </c>
      <c r="F2" s="8">
        <f t="shared" ref="F2:F33" si="0">IF(C2&gt;0,C2/(C2+D2),0)</f>
        <v>1.6787360105332456E-2</v>
      </c>
      <c r="G2" s="9">
        <v>25812476</v>
      </c>
      <c r="H2" s="10">
        <v>3607226</v>
      </c>
      <c r="I2" s="11">
        <f t="shared" ref="I2:I33" si="1">H2/G2</f>
        <v>0.13974738417190199</v>
      </c>
      <c r="J2" s="40">
        <f t="shared" ref="J2:J33" si="2">B2-D2-C2</f>
        <v>3066</v>
      </c>
      <c r="K2" s="12">
        <f t="shared" ref="K2:K33" si="3">J2/G2*10000</f>
        <v>1.1877977145625238</v>
      </c>
      <c r="L2" s="13">
        <f t="shared" ref="L2:L33" si="4">C2/G2*1000000000</f>
        <v>1975.7887619924566</v>
      </c>
      <c r="M2" s="13">
        <f t="shared" ref="M2:M33" si="5">SQRT(J2*C2)/G2*1000000</f>
        <v>15.319390901576208</v>
      </c>
      <c r="N2" s="8">
        <f>B2/VLOOKUP(A2,'08.04'!A$2:B$200,2,FALSE)-1</f>
        <v>1.5640599001663924E-2</v>
      </c>
      <c r="O2" s="12">
        <f>(B2-VLOOKUP(A2,'08.04'!A$2:B$200,2,FALSE))/G2*1000000</f>
        <v>3.6416498750449202</v>
      </c>
      <c r="P2" s="14">
        <f>B2-2*VLOOKUP(A2,'08.04'!A$2:B$200,2,FALSE)+VLOOKUP(A2,'07.04'!A$2:B$200,2,FALSE)</f>
        <v>-128</v>
      </c>
      <c r="Q2" s="30">
        <f t="shared" ref="Q2:Q33" si="6">P2/B2*1000</f>
        <v>-20.969855832241155</v>
      </c>
      <c r="R2" s="8">
        <f>(B2/VLOOKUP(A2,'06.04'!A$2:B$200,2,FALSE)-1)/3</f>
        <v>1.8198571757659526E-2</v>
      </c>
    </row>
    <row r="3" spans="1:18" ht="15.75" thickBot="1">
      <c r="A3" s="59" t="s">
        <v>22</v>
      </c>
      <c r="B3" s="60">
        <v>13011</v>
      </c>
      <c r="C3" s="60">
        <v>295</v>
      </c>
      <c r="D3" s="60">
        <v>5240</v>
      </c>
      <c r="E3" s="61">
        <v>2.2700000000000001E-2</v>
      </c>
      <c r="F3" s="8">
        <f t="shared" si="0"/>
        <v>5.3297199638663056E-2</v>
      </c>
      <c r="G3" s="10">
        <v>8692741</v>
      </c>
      <c r="H3" s="10">
        <v>1585001</v>
      </c>
      <c r="I3" s="11">
        <f t="shared" si="1"/>
        <v>0.18233615841079356</v>
      </c>
      <c r="J3" s="40">
        <f t="shared" si="2"/>
        <v>7476</v>
      </c>
      <c r="K3" s="12">
        <f t="shared" si="3"/>
        <v>8.600279244486865</v>
      </c>
      <c r="L3" s="13">
        <f t="shared" si="4"/>
        <v>33936.361384746189</v>
      </c>
      <c r="M3" s="13">
        <f t="shared" si="5"/>
        <v>170.83974492214574</v>
      </c>
      <c r="N3" s="8">
        <f>B3/VLOOKUP(A3,'08.04'!A$2:B$200,2,FALSE)-1</f>
        <v>2.2796949925320442E-2</v>
      </c>
      <c r="O3" s="12">
        <f>(B3-VLOOKUP(A3,'08.04'!A$2:B$200,2,FALSE))/G3*1000000</f>
        <v>33.361168818903039</v>
      </c>
      <c r="P3" s="14">
        <f>B3-2*VLOOKUP(A3,'08.04'!A$2:B$200,2,FALSE)+VLOOKUP(A3,'07.04'!A$2:B$200,2,FALSE)</f>
        <v>-41</v>
      </c>
      <c r="Q3" s="30">
        <f t="shared" si="6"/>
        <v>-3.1511797709630311</v>
      </c>
      <c r="R3" s="8">
        <f>(B3/VLOOKUP(A3,'06.04'!A$2:B$200,2,FALSE)-1)/3</f>
        <v>2.6553812961579954E-2</v>
      </c>
    </row>
    <row r="4" spans="1:18" ht="15.75" thickBot="1">
      <c r="A4" s="59" t="s">
        <v>141</v>
      </c>
      <c r="B4" s="60">
        <v>1572</v>
      </c>
      <c r="C4" s="60">
        <v>205</v>
      </c>
      <c r="D4" s="60">
        <v>237</v>
      </c>
      <c r="E4" s="61">
        <v>0.1305</v>
      </c>
      <c r="F4" s="8">
        <f t="shared" si="0"/>
        <v>0.46380090497737558</v>
      </c>
      <c r="G4" s="10">
        <v>43431430</v>
      </c>
      <c r="H4" s="10">
        <v>2263259</v>
      </c>
      <c r="I4" s="11">
        <f t="shared" si="1"/>
        <v>5.2111086372242404E-2</v>
      </c>
      <c r="J4" s="40">
        <f t="shared" si="2"/>
        <v>1130</v>
      </c>
      <c r="K4" s="12">
        <f t="shared" si="3"/>
        <v>0.260180242741259</v>
      </c>
      <c r="L4" s="13">
        <f t="shared" si="4"/>
        <v>4720.0840497308054</v>
      </c>
      <c r="M4" s="13">
        <f t="shared" si="5"/>
        <v>11.081843771765175</v>
      </c>
      <c r="N4" s="8">
        <f>B4/VLOOKUP(A4,'08.04'!A$2:B$200,2,FALSE)-1</f>
        <v>7.0844686648501298E-2</v>
      </c>
      <c r="O4" s="12">
        <f>(B4-VLOOKUP(A4,'08.04'!A$2:B$200,2,FALSE))/G4*1000000</f>
        <v>2.3945792252292866</v>
      </c>
      <c r="P4" s="14">
        <f>B4-2*VLOOKUP(A4,'08.04'!A$2:B$200,2,FALSE)+VLOOKUP(A4,'07.04'!A$2:B$200,2,FALSE)</f>
        <v>59</v>
      </c>
      <c r="Q4" s="30">
        <f t="shared" si="6"/>
        <v>37.531806615776084</v>
      </c>
      <c r="R4" s="8">
        <f>(B4/VLOOKUP(A4,'06.04'!A$2:B$200,2,FALSE)-1)/3</f>
        <v>6.3636363636363644E-2</v>
      </c>
    </row>
    <row r="5" spans="1:18" ht="15.75" thickBot="1">
      <c r="A5" s="59" t="s">
        <v>131</v>
      </c>
      <c r="B5" s="60">
        <v>1795</v>
      </c>
      <c r="C5" s="60">
        <v>65</v>
      </c>
      <c r="D5" s="60">
        <v>358</v>
      </c>
      <c r="E5" s="61">
        <v>3.6299999999999999E-2</v>
      </c>
      <c r="F5" s="8">
        <f t="shared" si="0"/>
        <v>0.15366430260047281</v>
      </c>
      <c r="G5" s="10">
        <v>45603404</v>
      </c>
      <c r="H5" s="10">
        <v>5013375</v>
      </c>
      <c r="I5" s="11">
        <f t="shared" si="1"/>
        <v>0.10993422771686079</v>
      </c>
      <c r="J5" s="40">
        <f t="shared" si="2"/>
        <v>1372</v>
      </c>
      <c r="K5" s="12">
        <f t="shared" si="3"/>
        <v>0.30085473444043781</v>
      </c>
      <c r="L5" s="13">
        <f t="shared" si="4"/>
        <v>1425.3321966930362</v>
      </c>
      <c r="M5" s="13">
        <f t="shared" si="5"/>
        <v>6.5484191949316246</v>
      </c>
      <c r="N5" s="8">
        <f>B5/VLOOKUP(A5,'08.04'!A$2:B$200,2,FALSE)-1</f>
        <v>4.6647230320699729E-2</v>
      </c>
      <c r="O5" s="12">
        <f>(B5-VLOOKUP(A5,'08.04'!A$2:B$200,2,FALSE))/G5*1000000</f>
        <v>1.7542550113145063</v>
      </c>
      <c r="P5" s="14">
        <f>B5-2*VLOOKUP(A5,'08.04'!A$2:B$200,2,FALSE)+VLOOKUP(A5,'07.04'!A$2:B$200,2,FALSE)</f>
        <v>-7</v>
      </c>
      <c r="Q5" s="30">
        <f t="shared" si="6"/>
        <v>-3.8997214484679663</v>
      </c>
      <c r="R5" s="8">
        <f>(B5/VLOOKUP(A5,'06.04'!A$2:B$200,2,FALSE)-1)/3</f>
        <v>5.1694551694551727E-2</v>
      </c>
    </row>
    <row r="6" spans="1:18" ht="15.75" thickBot="1">
      <c r="A6" s="59" t="s">
        <v>153</v>
      </c>
      <c r="B6" s="60">
        <v>1066</v>
      </c>
      <c r="C6" s="60">
        <v>13</v>
      </c>
      <c r="D6" s="60">
        <v>77</v>
      </c>
      <c r="E6" s="61">
        <v>1.2200000000000001E-2</v>
      </c>
      <c r="F6" s="8">
        <f t="shared" si="0"/>
        <v>0.14444444444444443</v>
      </c>
      <c r="G6" s="10">
        <v>9502131</v>
      </c>
      <c r="H6" s="10">
        <v>1336826</v>
      </c>
      <c r="I6" s="11">
        <f t="shared" si="1"/>
        <v>0.14068696800749222</v>
      </c>
      <c r="J6" s="40">
        <f t="shared" si="2"/>
        <v>976</v>
      </c>
      <c r="K6" s="12">
        <f t="shared" si="3"/>
        <v>1.0271380177772755</v>
      </c>
      <c r="L6" s="13">
        <f t="shared" si="4"/>
        <v>1368.1141630230104</v>
      </c>
      <c r="M6" s="13">
        <f t="shared" si="5"/>
        <v>11.854290655709733</v>
      </c>
      <c r="N6" s="8" t="e">
        <f>B6/VLOOKUP(A6,'08.04'!A$2:B$200,2,FALSE)-1</f>
        <v>#N/A</v>
      </c>
      <c r="O6" s="12" t="e">
        <f>(B6-VLOOKUP(A6,'08.04'!A$2:B$200,2,FALSE))/G6*1000000</f>
        <v>#N/A</v>
      </c>
      <c r="P6" s="14" t="e">
        <f>B6-2*VLOOKUP(A6,'08.04'!A$2:B$200,2,FALSE)+VLOOKUP(A6,'07.04'!A$2:B$200,2,FALSE)</f>
        <v>#N/A</v>
      </c>
      <c r="Q6" s="30" t="e">
        <f t="shared" si="6"/>
        <v>#N/A</v>
      </c>
      <c r="R6" s="8" t="e">
        <f>(B6/VLOOKUP(A6,'06.04'!A$2:B$200,2,FALSE)-1)/3</f>
        <v>#N/A</v>
      </c>
    </row>
    <row r="7" spans="1:18" ht="15.75" thickBot="1">
      <c r="A7" s="59" t="s">
        <v>24</v>
      </c>
      <c r="B7" s="60">
        <v>24983</v>
      </c>
      <c r="C7" s="60">
        <v>2523</v>
      </c>
      <c r="D7" s="60">
        <v>5164</v>
      </c>
      <c r="E7" s="61">
        <v>0.10100000000000001</v>
      </c>
      <c r="F7" s="8">
        <f t="shared" si="0"/>
        <v>0.32821646936386106</v>
      </c>
      <c r="G7" s="10">
        <v>25812476</v>
      </c>
      <c r="H7" s="10">
        <v>2099099</v>
      </c>
      <c r="I7" s="11">
        <f t="shared" si="1"/>
        <v>8.1321102245286353E-2</v>
      </c>
      <c r="J7" s="40">
        <f t="shared" si="2"/>
        <v>17296</v>
      </c>
      <c r="K7" s="12">
        <f t="shared" si="3"/>
        <v>6.7006357700826529</v>
      </c>
      <c r="L7" s="13">
        <f t="shared" si="4"/>
        <v>97743.432284450362</v>
      </c>
      <c r="M7" s="13">
        <f t="shared" si="5"/>
        <v>255.91856881747358</v>
      </c>
      <c r="N7" s="8">
        <f>B7/VLOOKUP(A7,'08.04'!A$2:B$200,2,FALSE)-1</f>
        <v>0.12566459403442365</v>
      </c>
      <c r="O7" s="12">
        <f>(B7-VLOOKUP(A7,'08.04'!A$2:B$200,2,FALSE))/G7*1000000</f>
        <v>108.04852661170514</v>
      </c>
      <c r="P7" s="14">
        <f>B7-2*VLOOKUP(A7,'08.04'!A$2:B$200,2,FALSE)+VLOOKUP(A7,'07.04'!A$2:B$200,2,FALSE)</f>
        <v>1409</v>
      </c>
      <c r="Q7" s="30">
        <f t="shared" si="6"/>
        <v>56.398350878597448</v>
      </c>
      <c r="R7" s="8">
        <f>(B7/VLOOKUP(A7,'06.04'!A$2:B$200,2,FALSE)-1)/3</f>
        <v>8.9584073942410233E-2</v>
      </c>
    </row>
    <row r="8" spans="1:18" ht="15.75" thickBot="1">
      <c r="A8" s="59" t="s">
        <v>32</v>
      </c>
      <c r="B8" s="60">
        <v>16195</v>
      </c>
      <c r="C8" s="60">
        <v>822</v>
      </c>
      <c r="D8" s="60">
        <v>296</v>
      </c>
      <c r="E8" s="61">
        <v>5.0799999999999998E-2</v>
      </c>
      <c r="F8" s="8">
        <f t="shared" si="0"/>
        <v>0.73524150268336319</v>
      </c>
      <c r="G8" s="9">
        <v>217014289</v>
      </c>
      <c r="H8" s="10">
        <v>14580478</v>
      </c>
      <c r="I8" s="11">
        <f t="shared" si="1"/>
        <v>6.7186718751040403E-2</v>
      </c>
      <c r="J8" s="40">
        <f t="shared" si="2"/>
        <v>15077</v>
      </c>
      <c r="K8" s="12">
        <f t="shared" si="3"/>
        <v>0.69474687908684207</v>
      </c>
      <c r="L8" s="13">
        <f t="shared" si="4"/>
        <v>3787.7690164448113</v>
      </c>
      <c r="M8" s="13">
        <f t="shared" si="5"/>
        <v>16.222024235208348</v>
      </c>
      <c r="N8" s="8">
        <f>B8/VLOOKUP(A8,'08.04'!A$2:B$200,2,FALSE)-1</f>
        <v>0.15275108548651151</v>
      </c>
      <c r="O8" s="12">
        <f>(B8-VLOOKUP(A8,'08.04'!A$2:B$200,2,FALSE))/G8*1000000</f>
        <v>9.8887497679933869</v>
      </c>
      <c r="P8" s="14">
        <f>B8-2*VLOOKUP(A8,'08.04'!A$2:B$200,2,FALSE)+VLOOKUP(A8,'07.04'!A$2:B$200,2,FALSE)</f>
        <v>329</v>
      </c>
      <c r="Q8" s="30">
        <f t="shared" si="6"/>
        <v>20.314912009879592</v>
      </c>
      <c r="R8" s="8">
        <f>(B8/VLOOKUP(A8,'06.04'!A$2:B$200,2,FALSE)-1)/3</f>
        <v>0.14519989362645158</v>
      </c>
    </row>
    <row r="9" spans="1:18" ht="15.75" thickBot="1">
      <c r="A9" s="59" t="s">
        <v>16</v>
      </c>
      <c r="B9" s="60">
        <v>60733</v>
      </c>
      <c r="C9" s="60">
        <v>7097</v>
      </c>
      <c r="D9" s="60">
        <v>287</v>
      </c>
      <c r="E9" s="61">
        <v>0.1169</v>
      </c>
      <c r="F9" s="8">
        <f t="shared" si="0"/>
        <v>0.96113217768147341</v>
      </c>
      <c r="G9" s="9">
        <v>66673160</v>
      </c>
      <c r="H9" s="10">
        <v>10980918</v>
      </c>
      <c r="I9" s="11">
        <f t="shared" si="1"/>
        <v>0.16469772844124983</v>
      </c>
      <c r="J9" s="40">
        <f t="shared" si="2"/>
        <v>53349</v>
      </c>
      <c r="K9" s="12">
        <f t="shared" si="3"/>
        <v>8.0015706470189798</v>
      </c>
      <c r="L9" s="13">
        <f t="shared" si="4"/>
        <v>106444.63229281468</v>
      </c>
      <c r="M9" s="13">
        <f t="shared" si="5"/>
        <v>291.8431505598366</v>
      </c>
      <c r="N9" s="8">
        <f>B9/VLOOKUP(A9,'08.04'!A$2:B$200,2,FALSE)-1</f>
        <v>9.939900800115864E-2</v>
      </c>
      <c r="O9" s="12">
        <f>(B9-VLOOKUP(A9,'08.04'!A$2:B$200,2,FALSE))/G9*1000000</f>
        <v>82.356978430300884</v>
      </c>
      <c r="P9" s="14">
        <f>B9-2*VLOOKUP(A9,'08.04'!A$2:B$200,2,FALSE)+VLOOKUP(A9,'07.04'!A$2:B$200,2,FALSE)</f>
        <v>2528</v>
      </c>
      <c r="Q9" s="30">
        <f t="shared" si="6"/>
        <v>41.624816821168068</v>
      </c>
      <c r="R9" s="8">
        <f>(B9/VLOOKUP(A9,'06.04'!A$2:B$200,2,FALSE)-1)/3</f>
        <v>9.013512948165503E-2</v>
      </c>
    </row>
    <row r="10" spans="1:18" ht="15.75" thickBot="1">
      <c r="A10" s="59" t="s">
        <v>8</v>
      </c>
      <c r="B10" s="60">
        <v>113296</v>
      </c>
      <c r="C10" s="60">
        <v>2349</v>
      </c>
      <c r="D10" s="60">
        <v>46300</v>
      </c>
      <c r="E10" s="61">
        <v>2.0799999999999999E-2</v>
      </c>
      <c r="F10" s="8">
        <f t="shared" si="0"/>
        <v>4.8284651277518555E-2</v>
      </c>
      <c r="G10" s="10">
        <v>81465657</v>
      </c>
      <c r="H10" s="10">
        <v>16771303</v>
      </c>
      <c r="I10" s="11">
        <f t="shared" si="1"/>
        <v>0.20586960957057032</v>
      </c>
      <c r="J10" s="40">
        <f t="shared" si="2"/>
        <v>64647</v>
      </c>
      <c r="K10" s="12">
        <f t="shared" si="3"/>
        <v>7.9354911481288362</v>
      </c>
      <c r="L10" s="13">
        <f t="shared" si="4"/>
        <v>28834.236247551529</v>
      </c>
      <c r="M10" s="13">
        <f t="shared" si="5"/>
        <v>151.26593354271836</v>
      </c>
      <c r="N10" s="8">
        <f>B10/VLOOKUP(A10,'08.04'!A$2:B$200,2,FALSE)-1</f>
        <v>5.232066726730622E-2</v>
      </c>
      <c r="O10" s="12">
        <f>(B10-VLOOKUP(A10,'08.04'!A$2:B$200,2,FALSE))/G10*1000000</f>
        <v>69.145701482527784</v>
      </c>
      <c r="P10" s="14">
        <f>B10-2*VLOOKUP(A10,'08.04'!A$2:B$200,2,FALSE)+VLOOKUP(A10,'07.04'!A$2:B$200,2,FALSE)</f>
        <v>1345</v>
      </c>
      <c r="Q10" s="30">
        <f t="shared" si="6"/>
        <v>11.871557689591866</v>
      </c>
      <c r="R10" s="8">
        <f>(B10/VLOOKUP(A10,'06.04'!A$2:B$200,2,FALSE)-1)/3</f>
        <v>4.385605704982868E-2</v>
      </c>
    </row>
    <row r="11" spans="1:18" ht="15.75" thickBot="1">
      <c r="A11" s="59" t="s">
        <v>69</v>
      </c>
      <c r="B11" s="60">
        <v>1884</v>
      </c>
      <c r="C11" s="60">
        <v>83</v>
      </c>
      <c r="D11" s="60">
        <v>269</v>
      </c>
      <c r="E11" s="61">
        <v>4.41E-2</v>
      </c>
      <c r="F11" s="8">
        <f t="shared" si="0"/>
        <v>0.23579545454545456</v>
      </c>
      <c r="G11" s="10">
        <v>10748112</v>
      </c>
      <c r="H11" s="10">
        <v>2108406</v>
      </c>
      <c r="I11" s="11">
        <f t="shared" si="1"/>
        <v>0.19616524278868699</v>
      </c>
      <c r="J11" s="40">
        <f t="shared" si="2"/>
        <v>1532</v>
      </c>
      <c r="K11" s="12">
        <f t="shared" si="3"/>
        <v>1.4253666132247225</v>
      </c>
      <c r="L11" s="13">
        <f t="shared" si="4"/>
        <v>7722.2864815699731</v>
      </c>
      <c r="M11" s="13">
        <f t="shared" si="5"/>
        <v>33.176933747087674</v>
      </c>
      <c r="N11" s="8">
        <f>B11/VLOOKUP(A11,'08.04'!A$2:B$200,2,FALSE)-1</f>
        <v>2.8384279475982543E-2</v>
      </c>
      <c r="O11" s="12">
        <f>(B11-VLOOKUP(A11,'08.04'!A$2:B$200,2,FALSE))/G11*1000000</f>
        <v>4.8380590005016693</v>
      </c>
      <c r="P11" s="14">
        <f>B11-2*VLOOKUP(A11,'08.04'!A$2:B$200,2,FALSE)+VLOOKUP(A11,'07.04'!A$2:B$200,2,FALSE)</f>
        <v>-25</v>
      </c>
      <c r="Q11" s="30">
        <f t="shared" si="6"/>
        <v>-13.26963906581741</v>
      </c>
      <c r="R11" s="8">
        <f>(B11/VLOOKUP(A11,'06.04'!A$2:B$200,2,FALSE)-1)/3</f>
        <v>2.8626320845341002E-2</v>
      </c>
    </row>
    <row r="12" spans="1:18" ht="15.75" thickBot="1">
      <c r="A12" s="59" t="s">
        <v>46</v>
      </c>
      <c r="B12" s="60">
        <v>5402</v>
      </c>
      <c r="C12" s="60">
        <v>218</v>
      </c>
      <c r="D12" s="60">
        <v>1621</v>
      </c>
      <c r="E12" s="61">
        <v>4.0399999999999998E-2</v>
      </c>
      <c r="F12" s="8">
        <f t="shared" si="0"/>
        <v>0.11854268624252311</v>
      </c>
      <c r="G12" s="10">
        <v>5783798</v>
      </c>
      <c r="H12" s="10">
        <v>987535</v>
      </c>
      <c r="I12" s="11">
        <f t="shared" si="1"/>
        <v>0.17074161303696983</v>
      </c>
      <c r="J12" s="40">
        <f t="shared" si="2"/>
        <v>3563</v>
      </c>
      <c r="K12" s="12">
        <f t="shared" si="3"/>
        <v>6.1603119611023756</v>
      </c>
      <c r="L12" s="13">
        <f t="shared" si="4"/>
        <v>37691.496141462754</v>
      </c>
      <c r="M12" s="13">
        <f t="shared" si="5"/>
        <v>152.37827092866524</v>
      </c>
      <c r="N12" s="8">
        <f>B12/VLOOKUP(A12,'08.04'!A$2:B$200,2,FALSE)-1</f>
        <v>2.9706646862235342E-3</v>
      </c>
      <c r="O12" s="12">
        <f>(B12-VLOOKUP(A12,'08.04'!A$2:B$200,2,FALSE))/G12*1000000</f>
        <v>2.7663483406578169</v>
      </c>
      <c r="P12" s="14">
        <f>B12-2*VLOOKUP(A12,'08.04'!A$2:B$200,2,FALSE)+VLOOKUP(A12,'07.04'!A$2:B$200,2,FALSE)</f>
        <v>-689</v>
      </c>
      <c r="Q12" s="30">
        <f t="shared" si="6"/>
        <v>-127.54535357275081</v>
      </c>
      <c r="R12" s="8">
        <f>(B12/VLOOKUP(A12,'06.04'!A$2:B$200,2,FALSE)-1)/3</f>
        <v>7.881284809643703E-2</v>
      </c>
    </row>
    <row r="13" spans="1:18" ht="26.25" thickBot="1">
      <c r="A13" s="59" t="s">
        <v>132</v>
      </c>
      <c r="B13" s="60">
        <v>2111</v>
      </c>
      <c r="C13" s="60">
        <v>108</v>
      </c>
      <c r="D13" s="60">
        <v>50</v>
      </c>
      <c r="E13" s="61">
        <v>5.1200000000000002E-2</v>
      </c>
      <c r="F13" s="8">
        <f t="shared" si="0"/>
        <v>0.68354430379746833</v>
      </c>
      <c r="G13" s="10">
        <v>11163554</v>
      </c>
      <c r="H13" s="10">
        <v>726176</v>
      </c>
      <c r="I13" s="11">
        <f t="shared" si="1"/>
        <v>6.5048818682652498E-2</v>
      </c>
      <c r="J13" s="40">
        <f t="shared" si="2"/>
        <v>1953</v>
      </c>
      <c r="K13" s="12">
        <f t="shared" si="3"/>
        <v>1.7494428745541069</v>
      </c>
      <c r="L13" s="13">
        <f t="shared" si="4"/>
        <v>9674.3384767969055</v>
      </c>
      <c r="M13" s="13">
        <f t="shared" si="5"/>
        <v>41.139643306981867</v>
      </c>
      <c r="N13" s="8">
        <f>B13/VLOOKUP(A13,'08.04'!A$2:B$200,2,FALSE)-1</f>
        <v>7.9243353783231107E-2</v>
      </c>
      <c r="O13" s="12">
        <f>(B13-VLOOKUP(A13,'08.04'!A$2:B$200,2,FALSE))/G13*1000000</f>
        <v>13.884467258365929</v>
      </c>
      <c r="P13" s="14">
        <f>B13-2*VLOOKUP(A13,'08.04'!A$2:B$200,2,FALSE)+VLOOKUP(A13,'07.04'!A$2:B$200,2,FALSE)</f>
        <v>27</v>
      </c>
      <c r="Q13" s="30">
        <f t="shared" si="6"/>
        <v>12.790146849834201</v>
      </c>
      <c r="R13" s="8">
        <f>(B13/VLOOKUP(A13,'06.04'!A$2:B$200,2,FALSE)-1)/3</f>
        <v>6.9914040114613149E-2</v>
      </c>
    </row>
    <row r="14" spans="1:18" ht="15.75" thickBot="1">
      <c r="A14" s="59" t="s">
        <v>144</v>
      </c>
      <c r="B14" s="60">
        <v>1560</v>
      </c>
      <c r="C14" s="60">
        <v>103</v>
      </c>
      <c r="D14" s="60">
        <v>305</v>
      </c>
      <c r="E14" s="61">
        <v>6.6100000000000006E-2</v>
      </c>
      <c r="F14" s="8">
        <f t="shared" si="0"/>
        <v>0.25245098039215685</v>
      </c>
      <c r="G14" s="10">
        <v>101438838</v>
      </c>
      <c r="H14" s="10">
        <v>4546896</v>
      </c>
      <c r="I14" s="11">
        <f t="shared" si="1"/>
        <v>4.4824015038500344E-2</v>
      </c>
      <c r="J14" s="40">
        <f t="shared" si="2"/>
        <v>1152</v>
      </c>
      <c r="K14" s="12">
        <f t="shared" si="3"/>
        <v>0.11356596967327248</v>
      </c>
      <c r="L14" s="13">
        <f t="shared" si="4"/>
        <v>1015.3901802384605</v>
      </c>
      <c r="M14" s="13">
        <f t="shared" si="5"/>
        <v>3.3957881326063273</v>
      </c>
      <c r="N14" s="8">
        <f>B14/VLOOKUP(A14,'08.04'!A$2:B$200,2,FALSE)-1</f>
        <v>7.5862068965517171E-2</v>
      </c>
      <c r="O14" s="12">
        <f>(B14-VLOOKUP(A14,'08.04'!A$2:B$200,2,FALSE))/G14*1000000</f>
        <v>1.0843972798663171</v>
      </c>
      <c r="P14" s="14">
        <f>B14-2*VLOOKUP(A14,'08.04'!A$2:B$200,2,FALSE)+VLOOKUP(A14,'07.04'!A$2:B$200,2,FALSE)</f>
        <v>-18</v>
      </c>
      <c r="Q14" s="30">
        <f t="shared" si="6"/>
        <v>-11.538461538461538</v>
      </c>
      <c r="R14" s="8">
        <f>(B14/VLOOKUP(A14,'06.04'!A$2:B$200,2,FALSE)-1)/3</f>
        <v>0.10997442455242967</v>
      </c>
    </row>
    <row r="15" spans="1:18" ht="15.75" thickBot="1">
      <c r="A15" s="59" t="s">
        <v>36</v>
      </c>
      <c r="B15" s="60">
        <v>9404</v>
      </c>
      <c r="C15" s="60">
        <v>73</v>
      </c>
      <c r="D15" s="60">
        <v>801</v>
      </c>
      <c r="E15" s="61">
        <v>7.7999999999999996E-3</v>
      </c>
      <c r="F15" s="8">
        <f t="shared" si="0"/>
        <v>8.3524027459954228E-2</v>
      </c>
      <c r="G15" s="10">
        <v>8723025</v>
      </c>
      <c r="H15" s="10">
        <v>878824</v>
      </c>
      <c r="I15" s="11">
        <f t="shared" si="1"/>
        <v>0.1007476190885616</v>
      </c>
      <c r="J15" s="40">
        <f t="shared" si="2"/>
        <v>8530</v>
      </c>
      <c r="K15" s="12">
        <f t="shared" si="3"/>
        <v>9.7787178186466281</v>
      </c>
      <c r="L15" s="13">
        <f t="shared" si="4"/>
        <v>8368.6565153716729</v>
      </c>
      <c r="M15" s="13">
        <f t="shared" si="5"/>
        <v>90.462550585862985</v>
      </c>
      <c r="N15" s="8">
        <f>B15/VLOOKUP(A15,'08.04'!A$2:B$200,2,FALSE)-1</f>
        <v>0</v>
      </c>
      <c r="O15" s="12">
        <f>(B15-VLOOKUP(A15,'08.04'!A$2:B$200,2,FALSE))/G15*1000000</f>
        <v>0</v>
      </c>
      <c r="P15" s="14">
        <f>B15-2*VLOOKUP(A15,'08.04'!A$2:B$200,2,FALSE)+VLOOKUP(A15,'07.04'!A$2:B$200,2,FALSE)</f>
        <v>-398</v>
      </c>
      <c r="Q15" s="30">
        <f t="shared" si="6"/>
        <v>-42.322415993194383</v>
      </c>
      <c r="R15" s="8">
        <f>(B15/VLOOKUP(A15,'06.04'!A$2:B$200,2,FALSE)-1)/3</f>
        <v>3.0697170286068182E-2</v>
      </c>
    </row>
    <row r="16" spans="1:18" ht="15.75" thickBot="1">
      <c r="A16" s="59" t="s">
        <v>84</v>
      </c>
      <c r="B16" s="60">
        <v>5916</v>
      </c>
      <c r="C16" s="60">
        <v>178</v>
      </c>
      <c r="D16" s="60">
        <v>506</v>
      </c>
      <c r="E16" s="61">
        <v>3.0099999999999998E-2</v>
      </c>
      <c r="F16" s="8">
        <f t="shared" si="0"/>
        <v>0.26023391812865498</v>
      </c>
      <c r="G16" s="10">
        <v>1391390369</v>
      </c>
      <c r="H16" s="10">
        <v>75635457</v>
      </c>
      <c r="I16" s="11">
        <f t="shared" si="1"/>
        <v>5.4359623787219126E-2</v>
      </c>
      <c r="J16" s="40">
        <f t="shared" si="2"/>
        <v>5232</v>
      </c>
      <c r="K16" s="12">
        <f t="shared" si="3"/>
        <v>3.76026751123789E-2</v>
      </c>
      <c r="L16" s="13">
        <f t="shared" si="4"/>
        <v>127.92959040526461</v>
      </c>
      <c r="M16" s="13">
        <f t="shared" si="5"/>
        <v>0.69357730825545838</v>
      </c>
      <c r="N16" s="8">
        <f>B16/VLOOKUP(A16,'08.04'!A$2:B$200,2,FALSE)-1</f>
        <v>0.10373134328358202</v>
      </c>
      <c r="O16" s="12">
        <f>(B16-VLOOKUP(A16,'08.04'!A$2:B$200,2,FALSE))/G16*1000000</f>
        <v>0.39960029362543331</v>
      </c>
      <c r="P16" s="14">
        <f>B16-2*VLOOKUP(A16,'08.04'!A$2:B$200,2,FALSE)+VLOOKUP(A16,'07.04'!A$2:B$200,2,FALSE)</f>
        <v>54</v>
      </c>
      <c r="Q16" s="30">
        <f t="shared" si="6"/>
        <v>9.1277890466531435</v>
      </c>
      <c r="R16" s="8">
        <f>(B16/VLOOKUP(A16,'06.04'!A$2:B$200,2,FALSE)-1)/3</f>
        <v>0.12378303198887346</v>
      </c>
    </row>
    <row r="17" spans="1:18" ht="15.75" thickBot="1">
      <c r="A17" s="59" t="s">
        <v>71</v>
      </c>
      <c r="B17" s="60">
        <v>3293</v>
      </c>
      <c r="C17" s="60">
        <v>280</v>
      </c>
      <c r="D17" s="60">
        <v>252</v>
      </c>
      <c r="E17" s="61">
        <v>8.5099999999999995E-2</v>
      </c>
      <c r="F17" s="8">
        <f t="shared" si="0"/>
        <v>0.52631578947368418</v>
      </c>
      <c r="G17" s="10">
        <v>273608457</v>
      </c>
      <c r="H17" s="10">
        <v>16771240</v>
      </c>
      <c r="I17" s="11">
        <f t="shared" si="1"/>
        <v>6.1296497132762237E-2</v>
      </c>
      <c r="J17" s="40">
        <f t="shared" si="2"/>
        <v>2761</v>
      </c>
      <c r="K17" s="12">
        <f t="shared" si="3"/>
        <v>0.10091062353383325</v>
      </c>
      <c r="L17" s="13">
        <f t="shared" si="4"/>
        <v>1023.3601807125427</v>
      </c>
      <c r="M17" s="13">
        <f t="shared" si="5"/>
        <v>3.2135325412293398</v>
      </c>
      <c r="N17" s="8">
        <f>B17/VLOOKUP(A17,'08.04'!A$2:B$200,2,FALSE)-1</f>
        <v>0.20270270270270263</v>
      </c>
      <c r="O17" s="12">
        <f>(B17-VLOOKUP(A17,'08.04'!A$2:B$200,2,FALSE))/G17*1000000</f>
        <v>2.0284460724837903</v>
      </c>
      <c r="P17" s="14">
        <f>B17-2*VLOOKUP(A17,'08.04'!A$2:B$200,2,FALSE)+VLOOKUP(A17,'07.04'!A$2:B$200,2,FALSE)</f>
        <v>308</v>
      </c>
      <c r="Q17" s="30">
        <f t="shared" si="6"/>
        <v>93.531733981172181</v>
      </c>
      <c r="R17" s="8">
        <f>(B17/VLOOKUP(A17,'06.04'!A$2:B$200,2,FALSE)-1)/3</f>
        <v>0.14958205015398152</v>
      </c>
    </row>
    <row r="18" spans="1:18" ht="15.75" thickBot="1">
      <c r="A18" s="59" t="s">
        <v>151</v>
      </c>
      <c r="B18" s="60">
        <v>1202</v>
      </c>
      <c r="C18" s="60">
        <v>69</v>
      </c>
      <c r="D18" s="60">
        <v>452</v>
      </c>
      <c r="E18" s="61">
        <v>5.7500000000000002E-2</v>
      </c>
      <c r="F18" s="8">
        <f t="shared" si="0"/>
        <v>0.1324376199616123</v>
      </c>
      <c r="G18" s="10">
        <v>42542797</v>
      </c>
      <c r="H18" s="10">
        <v>1297176</v>
      </c>
      <c r="I18" s="11">
        <f t="shared" si="1"/>
        <v>3.0491084072351897E-2</v>
      </c>
      <c r="J18" s="40">
        <f t="shared" si="2"/>
        <v>681</v>
      </c>
      <c r="K18" s="12">
        <f t="shared" si="3"/>
        <v>0.16007410138078132</v>
      </c>
      <c r="L18" s="13">
        <f t="shared" si="4"/>
        <v>1621.8961813911765</v>
      </c>
      <c r="M18" s="13">
        <f t="shared" si="5"/>
        <v>5.0953270137363438</v>
      </c>
      <c r="N18" s="8">
        <f>B18/VLOOKUP(A18,'08.04'!A$2:B$200,2,FALSE)-1</f>
        <v>7.1301247771835996E-2</v>
      </c>
      <c r="O18" s="12">
        <f>(B18-VLOOKUP(A18,'08.04'!A$2:B$200,2,FALSE))/G18*1000000</f>
        <v>1.8804593407433932</v>
      </c>
      <c r="P18" s="14">
        <f>B18-2*VLOOKUP(A18,'08.04'!A$2:B$200,2,FALSE)+VLOOKUP(A18,'07.04'!A$2:B$200,2,FALSE)</f>
        <v>-11</v>
      </c>
      <c r="Q18" s="30">
        <f t="shared" si="6"/>
        <v>-9.1514143094841938</v>
      </c>
      <c r="R18" s="8" t="e">
        <f>(B18/VLOOKUP(A18,'06.04'!A$2:B$200,2,FALSE)-1)/3</f>
        <v>#N/A</v>
      </c>
    </row>
    <row r="19" spans="1:18" ht="15.75" thickBot="1">
      <c r="A19" s="59" t="s">
        <v>10</v>
      </c>
      <c r="B19" s="60">
        <v>67286</v>
      </c>
      <c r="C19" s="60">
        <v>4003</v>
      </c>
      <c r="D19" s="60">
        <v>29812</v>
      </c>
      <c r="E19" s="61">
        <v>5.9499999999999997E-2</v>
      </c>
      <c r="F19" s="8">
        <f t="shared" si="0"/>
        <v>0.11837941741830549</v>
      </c>
      <c r="G19" s="10">
        <v>83979449</v>
      </c>
      <c r="H19" s="10">
        <v>4193255</v>
      </c>
      <c r="I19" s="11">
        <f t="shared" si="1"/>
        <v>4.9931918462575289E-2</v>
      </c>
      <c r="J19" s="40">
        <f t="shared" si="2"/>
        <v>33471</v>
      </c>
      <c r="K19" s="12">
        <f t="shared" si="3"/>
        <v>3.9856179575553061</v>
      </c>
      <c r="L19" s="13">
        <f t="shared" si="4"/>
        <v>47666.423722308537</v>
      </c>
      <c r="M19" s="13">
        <f t="shared" si="5"/>
        <v>137.8332885626956</v>
      </c>
      <c r="N19" s="8">
        <f>B19/VLOOKUP(A19,'08.04'!A$2:B$200,2,FALSE)-1</f>
        <v>7.5045135726725221E-2</v>
      </c>
      <c r="O19" s="12">
        <f>(B19-VLOOKUP(A19,'08.04'!A$2:B$200,2,FALSE))/G19*1000000</f>
        <v>55.930350293200902</v>
      </c>
      <c r="P19" s="14">
        <f>B19-2*VLOOKUP(A19,'08.04'!A$2:B$200,2,FALSE)+VLOOKUP(A19,'07.04'!A$2:B$200,2,FALSE)</f>
        <v>2608</v>
      </c>
      <c r="Q19" s="30">
        <f t="shared" si="6"/>
        <v>38.75992034004102</v>
      </c>
      <c r="R19" s="8">
        <f>(B19/VLOOKUP(A19,'06.04'!A$2:B$200,2,FALSE)-1)/3</f>
        <v>5.1866863600453415E-2</v>
      </c>
    </row>
    <row r="20" spans="1:18" ht="15.75" thickBot="1">
      <c r="A20" s="59" t="s">
        <v>48</v>
      </c>
      <c r="B20" s="60">
        <v>6074</v>
      </c>
      <c r="C20" s="60">
        <v>235</v>
      </c>
      <c r="D20" s="60">
        <v>25</v>
      </c>
      <c r="E20" s="61">
        <v>3.8699999999999998E-2</v>
      </c>
      <c r="F20" s="8">
        <f t="shared" si="0"/>
        <v>0.90384615384615385</v>
      </c>
      <c r="G20" s="10">
        <v>4757294</v>
      </c>
      <c r="H20" s="10">
        <v>551023</v>
      </c>
      <c r="I20" s="11">
        <f t="shared" si="1"/>
        <v>0.115826980632267</v>
      </c>
      <c r="J20" s="40">
        <f t="shared" si="2"/>
        <v>5814</v>
      </c>
      <c r="K20" s="12">
        <f t="shared" si="3"/>
        <v>12.221233331385449</v>
      </c>
      <c r="L20" s="13">
        <f t="shared" si="4"/>
        <v>49397.829942820434</v>
      </c>
      <c r="M20" s="13">
        <f t="shared" si="5"/>
        <v>245.70356240708173</v>
      </c>
      <c r="N20" s="8">
        <f>B20/VLOOKUP(A20,'08.04'!A$2:B$200,2,FALSE)-1</f>
        <v>6.3934139078647645E-2</v>
      </c>
      <c r="O20" s="12">
        <f>(B20-VLOOKUP(A20,'08.04'!A$2:B$200,2,FALSE))/G20*1000000</f>
        <v>76.724289060125358</v>
      </c>
      <c r="P20" s="14">
        <f>B20-2*VLOOKUP(A20,'08.04'!A$2:B$200,2,FALSE)+VLOOKUP(A20,'07.04'!A$2:B$200,2,FALSE)</f>
        <v>20</v>
      </c>
      <c r="Q20" s="30">
        <f t="shared" si="6"/>
        <v>3.2927230819888047</v>
      </c>
      <c r="R20" s="8">
        <f>(B20/VLOOKUP(A20,'06.04'!A$2:B$200,2,FALSE)-1)/3</f>
        <v>7.2086503804565494E-2</v>
      </c>
    </row>
    <row r="21" spans="1:18" ht="15.75" thickBot="1">
      <c r="A21" s="59" t="s">
        <v>73</v>
      </c>
      <c r="B21" s="60">
        <v>1616</v>
      </c>
      <c r="C21" s="60">
        <v>6</v>
      </c>
      <c r="D21" s="60">
        <v>633</v>
      </c>
      <c r="E21" s="61">
        <v>3.8E-3</v>
      </c>
      <c r="F21" s="8">
        <f t="shared" si="0"/>
        <v>9.3896713615023476E-3</v>
      </c>
      <c r="G21" s="10">
        <v>340637</v>
      </c>
      <c r="H21" s="10">
        <v>43023</v>
      </c>
      <c r="I21" s="11">
        <f t="shared" si="1"/>
        <v>0.12630160552142017</v>
      </c>
      <c r="J21" s="40">
        <f t="shared" si="2"/>
        <v>977</v>
      </c>
      <c r="K21" s="12">
        <f t="shared" si="3"/>
        <v>28.681558374457268</v>
      </c>
      <c r="L21" s="13">
        <f t="shared" si="4"/>
        <v>17614.058367118076</v>
      </c>
      <c r="M21" s="13">
        <f t="shared" si="5"/>
        <v>224.76624374393822</v>
      </c>
      <c r="N21" s="8">
        <f>B21/VLOOKUP(A21,'08.04'!A$2:B$200,2,FALSE)-1</f>
        <v>1.8915510718789497E-2</v>
      </c>
      <c r="O21" s="12">
        <f>(B21-VLOOKUP(A21,'08.04'!A$2:B$200,2,FALSE))/G21*1000000</f>
        <v>88.070291835590382</v>
      </c>
      <c r="P21" s="14">
        <f>B21-2*VLOOKUP(A21,'08.04'!A$2:B$200,2,FALSE)+VLOOKUP(A21,'07.04'!A$2:B$200,2,FALSE)</f>
        <v>6</v>
      </c>
      <c r="Q21" s="30">
        <f t="shared" si="6"/>
        <v>3.7128712871287126</v>
      </c>
      <c r="R21" s="8">
        <f>(B21/VLOOKUP(A21,'06.04'!A$2:B$200,2,FALSE)-1)/3</f>
        <v>2.9161058770749222E-2</v>
      </c>
    </row>
    <row r="22" spans="1:18" ht="15.75" thickBot="1">
      <c r="A22" s="59" t="s">
        <v>6</v>
      </c>
      <c r="B22" s="60">
        <v>148220</v>
      </c>
      <c r="C22" s="60">
        <v>14792</v>
      </c>
      <c r="D22" s="60">
        <v>48021</v>
      </c>
      <c r="E22" s="61">
        <v>9.98E-2</v>
      </c>
      <c r="F22" s="8">
        <f t="shared" si="0"/>
        <v>0.23549265279480364</v>
      </c>
      <c r="G22" s="10">
        <v>45692442</v>
      </c>
      <c r="H22" s="10">
        <v>7821312</v>
      </c>
      <c r="I22" s="11">
        <f t="shared" si="1"/>
        <v>0.17117299180464024</v>
      </c>
      <c r="J22" s="40">
        <f t="shared" si="2"/>
        <v>85407</v>
      </c>
      <c r="K22" s="12">
        <f t="shared" si="3"/>
        <v>18.691712734460548</v>
      </c>
      <c r="L22" s="13">
        <f t="shared" si="4"/>
        <v>323729.68816155638</v>
      </c>
      <c r="M22" s="13">
        <f t="shared" si="5"/>
        <v>777.88574577069517</v>
      </c>
      <c r="N22" s="8">
        <f>B22/VLOOKUP(A22,'08.04'!A$2:B$200,2,FALSE)-1</f>
        <v>4.4229333107889124E-2</v>
      </c>
      <c r="O22" s="12">
        <f>(B22-VLOOKUP(A22,'08.04'!A$2:B$200,2,FALSE))/G22*1000000</f>
        <v>137.3969025336838</v>
      </c>
      <c r="P22" s="14">
        <f>B22-2*VLOOKUP(A22,'08.04'!A$2:B$200,2,FALSE)+VLOOKUP(A22,'07.04'!A$2:B$200,2,FALSE)</f>
        <v>1011</v>
      </c>
      <c r="Q22" s="30">
        <f t="shared" si="6"/>
        <v>6.8209418432060458</v>
      </c>
      <c r="R22" s="8">
        <f>(B22/VLOOKUP(A22,'06.04'!A$2:B$200,2,FALSE)-1)/3</f>
        <v>4.196608075191547E-2</v>
      </c>
    </row>
    <row r="23" spans="1:18" ht="15.75" thickBot="1">
      <c r="A23" s="59" t="s">
        <v>2</v>
      </c>
      <c r="B23" s="60">
        <v>139422</v>
      </c>
      <c r="C23" s="60">
        <v>17669</v>
      </c>
      <c r="D23" s="60">
        <v>26491</v>
      </c>
      <c r="E23" s="61">
        <v>0.1268</v>
      </c>
      <c r="F23" s="8">
        <f t="shared" si="0"/>
        <v>0.40011322463768118</v>
      </c>
      <c r="G23" s="10">
        <v>60015723</v>
      </c>
      <c r="H23" s="10">
        <v>12152963</v>
      </c>
      <c r="I23" s="11">
        <f t="shared" si="1"/>
        <v>0.20249631917289407</v>
      </c>
      <c r="J23" s="40">
        <f t="shared" si="2"/>
        <v>95262</v>
      </c>
      <c r="K23" s="12">
        <f t="shared" si="3"/>
        <v>15.872840522141173</v>
      </c>
      <c r="L23" s="13">
        <f t="shared" si="4"/>
        <v>294406.18419276562</v>
      </c>
      <c r="M23" s="13">
        <f t="shared" si="5"/>
        <v>683.59801129200832</v>
      </c>
      <c r="N23" s="8">
        <f>B23/VLOOKUP(A23,'08.04'!A$2:B$200,2,FALSE)-1</f>
        <v>2.8292006549348825E-2</v>
      </c>
      <c r="O23" s="12">
        <f>(B23-VLOOKUP(A23,'08.04'!A$2:B$200,2,FALSE))/G23*1000000</f>
        <v>63.91658399249809</v>
      </c>
      <c r="P23" s="14">
        <f>B23-2*VLOOKUP(A23,'08.04'!A$2:B$200,2,FALSE)+VLOOKUP(A23,'07.04'!A$2:B$200,2,FALSE)</f>
        <v>797</v>
      </c>
      <c r="Q23" s="30">
        <f t="shared" si="6"/>
        <v>5.7164579478131134</v>
      </c>
      <c r="R23" s="8">
        <f>(B23/VLOOKUP(A23,'06.04'!A$2:B$200,2,FALSE)-1)/3</f>
        <v>2.7075513643742683E-2</v>
      </c>
    </row>
    <row r="24" spans="1:18" ht="15.75" thickBot="1">
      <c r="A24" s="59" t="s">
        <v>26</v>
      </c>
      <c r="B24" s="60">
        <v>19438</v>
      </c>
      <c r="C24" s="60">
        <v>435</v>
      </c>
      <c r="D24" s="60">
        <v>4653</v>
      </c>
      <c r="E24" s="61">
        <v>2.24E-2</v>
      </c>
      <c r="F24" s="8">
        <f t="shared" si="0"/>
        <v>8.5495283018867926E-2</v>
      </c>
      <c r="G24" s="10">
        <v>37744652</v>
      </c>
      <c r="H24" s="10">
        <v>5971445</v>
      </c>
      <c r="I24" s="11">
        <f t="shared" si="1"/>
        <v>0.15820638643058624</v>
      </c>
      <c r="J24" s="40">
        <f t="shared" si="2"/>
        <v>14350</v>
      </c>
      <c r="K24" s="12">
        <f t="shared" si="3"/>
        <v>3.8018631089776638</v>
      </c>
      <c r="L24" s="13">
        <f t="shared" si="4"/>
        <v>11524.811515019401</v>
      </c>
      <c r="M24" s="13">
        <f t="shared" si="5"/>
        <v>66.193470778373026</v>
      </c>
      <c r="N24" s="8">
        <f>B24/VLOOKUP(A24,'08.04'!A$2:B$200,2,FALSE)-1</f>
        <v>8.6103816282058432E-2</v>
      </c>
      <c r="O24" s="12">
        <f>(B24-VLOOKUP(A24,'08.04'!A$2:B$200,2,FALSE))/G24*1000000</f>
        <v>40.826975964700907</v>
      </c>
      <c r="P24" s="14">
        <f>B24-2*VLOOKUP(A24,'08.04'!A$2:B$200,2,FALSE)+VLOOKUP(A24,'07.04'!A$2:B$200,2,FALSE)</f>
        <v>311</v>
      </c>
      <c r="Q24" s="30">
        <f t="shared" si="6"/>
        <v>15.999588435024178</v>
      </c>
      <c r="R24" s="8">
        <f>(B24/VLOOKUP(A24,'06.04'!A$2:B$200,2,FALSE)-1)/3</f>
        <v>8.4364792848547365E-2</v>
      </c>
    </row>
    <row r="25" spans="1:18" ht="15.75" thickBot="1">
      <c r="A25" s="59" t="s">
        <v>140</v>
      </c>
      <c r="B25" s="60">
        <v>2210</v>
      </c>
      <c r="C25" s="60">
        <v>6</v>
      </c>
      <c r="D25" s="60">
        <v>178</v>
      </c>
      <c r="E25" s="61">
        <v>2.8E-3</v>
      </c>
      <c r="F25" s="8">
        <f t="shared" si="0"/>
        <v>3.2608695652173912E-2</v>
      </c>
      <c r="G25" s="10">
        <v>2805935</v>
      </c>
      <c r="H25" s="10">
        <v>41666</v>
      </c>
      <c r="I25" s="11">
        <f t="shared" si="1"/>
        <v>1.4849239201905961E-2</v>
      </c>
      <c r="J25" s="40">
        <f t="shared" si="2"/>
        <v>2026</v>
      </c>
      <c r="K25" s="12">
        <f t="shared" si="3"/>
        <v>7.2204095960882908</v>
      </c>
      <c r="L25" s="13">
        <f t="shared" si="4"/>
        <v>2138.3246582689903</v>
      </c>
      <c r="M25" s="13">
        <f t="shared" si="5"/>
        <v>39.293230819210621</v>
      </c>
      <c r="N25" s="8">
        <f>B25/VLOOKUP(A25,'08.04'!A$2:B$200,2,FALSE)-1</f>
        <v>7.4380165289256173E-2</v>
      </c>
      <c r="O25" s="12">
        <f>(B25-VLOOKUP(A25,'08.04'!A$2:B$200,2,FALSE))/G25*1000000</f>
        <v>54.527278785859259</v>
      </c>
      <c r="P25" s="14">
        <f>B25-2*VLOOKUP(A25,'08.04'!A$2:B$200,2,FALSE)+VLOOKUP(A25,'07.04'!A$2:B$200,2,FALSE)</f>
        <v>-72</v>
      </c>
      <c r="Q25" s="30">
        <f t="shared" si="6"/>
        <v>-32.579185520361996</v>
      </c>
      <c r="R25" s="8">
        <f>(B25/VLOOKUP(A25,'06.04'!A$2:B$200,2,FALSE)-1)/3</f>
        <v>0.12593516209476308</v>
      </c>
    </row>
    <row r="26" spans="1:18" ht="15.75" thickBot="1">
      <c r="A26" s="59" t="s">
        <v>0</v>
      </c>
      <c r="B26" s="60">
        <v>83264</v>
      </c>
      <c r="C26" s="60">
        <v>3344</v>
      </c>
      <c r="D26" s="60">
        <v>77745</v>
      </c>
      <c r="E26" s="61">
        <v>4.02E-2</v>
      </c>
      <c r="F26" s="8">
        <f t="shared" si="0"/>
        <v>4.1238639026255103E-2</v>
      </c>
      <c r="G26" s="10">
        <v>1410229408</v>
      </c>
      <c r="H26" s="10">
        <v>124696847</v>
      </c>
      <c r="I26" s="11">
        <f t="shared" si="1"/>
        <v>8.842309364179704E-2</v>
      </c>
      <c r="J26" s="40">
        <f t="shared" si="2"/>
        <v>2175</v>
      </c>
      <c r="K26" s="12">
        <f t="shared" si="3"/>
        <v>1.5423022578181832E-2</v>
      </c>
      <c r="L26" s="13">
        <f t="shared" si="4"/>
        <v>2371.2454023650598</v>
      </c>
      <c r="M26" s="13">
        <f t="shared" si="5"/>
        <v>1.9123747378347733</v>
      </c>
      <c r="N26" s="8">
        <f>B26/VLOOKUP(A26,'08.04'!A$2:B$200,2,FALSE)-1</f>
        <v>1.214482402029704E-3</v>
      </c>
      <c r="O26" s="12">
        <f>(B26-VLOOKUP(A26,'08.04'!A$2:B$200,2,FALSE))/G26*1000000</f>
        <v>7.1619553121671967E-2</v>
      </c>
      <c r="P26" s="14">
        <f>B26-2*VLOOKUP(A26,'08.04'!A$2:B$200,2,FALSE)+VLOOKUP(A26,'07.04'!A$2:B$200,2,FALSE)</f>
        <v>9</v>
      </c>
      <c r="Q26" s="30">
        <f t="shared" si="6"/>
        <v>0.10808993082244427</v>
      </c>
      <c r="R26" s="8">
        <f>(B26/VLOOKUP(A26,'06.04'!A$2:B$200,2,FALSE)-1)/3</f>
        <v>9.9981930976326505E-4</v>
      </c>
    </row>
    <row r="27" spans="1:18" ht="15.75" thickBot="1">
      <c r="A27" s="59" t="s">
        <v>134</v>
      </c>
      <c r="B27" s="60">
        <v>2054</v>
      </c>
      <c r="C27" s="60">
        <v>55</v>
      </c>
      <c r="D27" s="60">
        <v>123</v>
      </c>
      <c r="E27" s="61">
        <v>2.6800000000000001E-2</v>
      </c>
      <c r="F27" s="8">
        <f t="shared" si="0"/>
        <v>0.3089887640449438</v>
      </c>
      <c r="G27" s="10">
        <v>50536880</v>
      </c>
      <c r="H27" s="10">
        <v>3096281</v>
      </c>
      <c r="I27" s="11">
        <f t="shared" si="1"/>
        <v>6.126775139264632E-2</v>
      </c>
      <c r="J27" s="40">
        <f t="shared" si="2"/>
        <v>1876</v>
      </c>
      <c r="K27" s="12">
        <f t="shared" si="3"/>
        <v>0.37121405199529534</v>
      </c>
      <c r="L27" s="13">
        <f t="shared" si="4"/>
        <v>1088.3141183230939</v>
      </c>
      <c r="M27" s="13">
        <f t="shared" si="5"/>
        <v>6.3560797171401413</v>
      </c>
      <c r="N27" s="8">
        <f>B27/VLOOKUP(A27,'08.04'!A$2:B$200,2,FALSE)-1</f>
        <v>0.15393258426966283</v>
      </c>
      <c r="O27" s="12">
        <f>(B27-VLOOKUP(A27,'08.04'!A$2:B$200,2,FALSE))/G27*1000000</f>
        <v>5.4217830621914134</v>
      </c>
      <c r="P27" s="14">
        <f>B27-2*VLOOKUP(A27,'08.04'!A$2:B$200,2,FALSE)+VLOOKUP(A27,'07.04'!A$2:B$200,2,FALSE)</f>
        <v>73</v>
      </c>
      <c r="Q27" s="30">
        <f t="shared" si="6"/>
        <v>35.540408958130477</v>
      </c>
      <c r="R27" s="8">
        <f>(B27/VLOOKUP(A27,'06.04'!A$2:B$200,2,FALSE)-1)/3</f>
        <v>0.12772166105499441</v>
      </c>
    </row>
    <row r="28" spans="1:18" ht="15.75" thickBot="1">
      <c r="A28" s="59" t="s">
        <v>51</v>
      </c>
      <c r="B28" s="60">
        <v>3034</v>
      </c>
      <c r="C28" s="60">
        <v>46</v>
      </c>
      <c r="D28" s="60">
        <v>500</v>
      </c>
      <c r="E28" s="61">
        <v>1.52E-2</v>
      </c>
      <c r="F28" s="8">
        <f t="shared" si="0"/>
        <v>8.4249084249084255E-2</v>
      </c>
      <c r="G28" s="10">
        <v>629751</v>
      </c>
      <c r="H28" s="10">
        <v>93495</v>
      </c>
      <c r="I28" s="11">
        <f t="shared" si="1"/>
        <v>0.14846344031212336</v>
      </c>
      <c r="J28" s="40">
        <f t="shared" si="2"/>
        <v>2488</v>
      </c>
      <c r="K28" s="12">
        <f t="shared" si="3"/>
        <v>39.507678431634091</v>
      </c>
      <c r="L28" s="13">
        <f t="shared" si="4"/>
        <v>73044.743080995497</v>
      </c>
      <c r="M28" s="13">
        <f t="shared" si="5"/>
        <v>537.19905256481036</v>
      </c>
      <c r="N28" s="8">
        <f>B28/VLOOKUP(A28,'08.04'!A$2:B$200,2,FALSE)-1</f>
        <v>2.154882154882154E-2</v>
      </c>
      <c r="O28" s="12">
        <f>(B28-VLOOKUP(A28,'08.04'!A$2:B$200,2,FALSE))/G28*1000000</f>
        <v>101.62746863442852</v>
      </c>
      <c r="P28" s="14">
        <f>B28-2*VLOOKUP(A28,'08.04'!A$2:B$200,2,FALSE)+VLOOKUP(A28,'07.04'!A$2:B$200,2,FALSE)</f>
        <v>-63</v>
      </c>
      <c r="Q28" s="30">
        <f t="shared" si="6"/>
        <v>-20.764667106130521</v>
      </c>
      <c r="R28" s="8">
        <f>(B28/VLOOKUP(A28,'06.04'!A$2:B$200,2,FALSE)-1)/3</f>
        <v>2.7341892534474537E-2</v>
      </c>
    </row>
    <row r="29" spans="1:18" ht="15.75" thickBot="1">
      <c r="A29" s="59" t="s">
        <v>44</v>
      </c>
      <c r="B29" s="60">
        <v>4228</v>
      </c>
      <c r="C29" s="60">
        <v>67</v>
      </c>
      <c r="D29" s="60">
        <v>1608</v>
      </c>
      <c r="E29" s="61">
        <v>1.5900000000000001E-2</v>
      </c>
      <c r="F29" s="8">
        <f t="shared" si="0"/>
        <v>0.04</v>
      </c>
      <c r="G29" s="10">
        <v>32581623</v>
      </c>
      <c r="H29" s="10">
        <v>1614554</v>
      </c>
      <c r="I29" s="11">
        <f t="shared" si="1"/>
        <v>4.9554130560039933E-2</v>
      </c>
      <c r="J29" s="40">
        <f t="shared" si="2"/>
        <v>2553</v>
      </c>
      <c r="K29" s="12">
        <f t="shared" si="3"/>
        <v>0.78357054220411304</v>
      </c>
      <c r="L29" s="13">
        <f t="shared" si="4"/>
        <v>2056.3739258784008</v>
      </c>
      <c r="M29" s="13">
        <f t="shared" si="5"/>
        <v>12.693754496109255</v>
      </c>
      <c r="N29" s="8">
        <f>B29/VLOOKUP(A29,'08.04'!A$2:B$200,2,FALSE)-1</f>
        <v>6.6868533938935215E-2</v>
      </c>
      <c r="O29" s="12">
        <f>(B29-VLOOKUP(A29,'08.04'!A$2:B$200,2,FALSE))/G29*1000000</f>
        <v>8.133419259071287</v>
      </c>
      <c r="P29" s="14">
        <f>B29-2*VLOOKUP(A29,'08.04'!A$2:B$200,2,FALSE)+VLOOKUP(A29,'07.04'!A$2:B$200,2,FALSE)</f>
        <v>95</v>
      </c>
      <c r="Q29" s="30">
        <f t="shared" si="6"/>
        <v>22.469252601702934</v>
      </c>
      <c r="R29" s="8">
        <f>(B29/VLOOKUP(A29,'06.04'!A$2:B$200,2,FALSE)-1)/3</f>
        <v>5.1520116511924265E-2</v>
      </c>
    </row>
    <row r="30" spans="1:18" ht="15.75" thickBot="1">
      <c r="A30" s="59" t="s">
        <v>149</v>
      </c>
      <c r="B30" s="60">
        <v>1275</v>
      </c>
      <c r="C30" s="60">
        <v>93</v>
      </c>
      <c r="D30" s="60">
        <v>97</v>
      </c>
      <c r="E30" s="61">
        <v>7.2999999999999995E-2</v>
      </c>
      <c r="F30" s="8">
        <f t="shared" si="0"/>
        <v>0.48947368421052634</v>
      </c>
      <c r="G30" s="46">
        <v>38678310</v>
      </c>
      <c r="H30" s="46">
        <v>2229328</v>
      </c>
      <c r="I30" s="11">
        <f t="shared" si="1"/>
        <v>5.7637678585232915E-2</v>
      </c>
      <c r="J30" s="40">
        <f t="shared" si="2"/>
        <v>1085</v>
      </c>
      <c r="K30" s="12">
        <f t="shared" si="3"/>
        <v>0.28051897820768285</v>
      </c>
      <c r="L30" s="13">
        <f t="shared" si="4"/>
        <v>2404.4483846372814</v>
      </c>
      <c r="M30" s="13">
        <f t="shared" si="5"/>
        <v>8.2127547388897693</v>
      </c>
      <c r="N30" s="8">
        <f>B30/VLOOKUP(A30,'08.04'!A$2:B$200,2,FALSE)-1</f>
        <v>7.6858108108108114E-2</v>
      </c>
      <c r="O30" s="12">
        <f>(B30-VLOOKUP(A30,'08.04'!A$2:B$200,2,FALSE))/G30*1000000</f>
        <v>2.3527398172257268</v>
      </c>
      <c r="P30" s="14">
        <f>B30-2*VLOOKUP(A30,'08.04'!A$2:B$200,2,FALSE)+VLOOKUP(A30,'07.04'!A$2:B$200,2,FALSE)</f>
        <v>48</v>
      </c>
      <c r="Q30" s="30">
        <f t="shared" si="6"/>
        <v>37.647058823529406</v>
      </c>
      <c r="R30" s="8">
        <f>(B30/VLOOKUP(A30,'06.04'!A$2:B$200,2,FALSE)-1)/3</f>
        <v>4.8517520215633457E-2</v>
      </c>
    </row>
    <row r="31" spans="1:18" ht="15.75" thickBot="1">
      <c r="A31" s="59" t="s">
        <v>130</v>
      </c>
      <c r="B31" s="60">
        <v>3181</v>
      </c>
      <c r="C31" s="60">
        <v>174</v>
      </c>
      <c r="D31" s="60">
        <v>633</v>
      </c>
      <c r="E31" s="61">
        <v>5.4699999999999999E-2</v>
      </c>
      <c r="F31" s="8">
        <f t="shared" si="0"/>
        <v>0.21561338289962825</v>
      </c>
      <c r="G31" s="10">
        <v>135531351</v>
      </c>
      <c r="H31" s="10">
        <v>8863500</v>
      </c>
      <c r="I31" s="11">
        <f t="shared" si="1"/>
        <v>6.5398152786066449E-2</v>
      </c>
      <c r="J31" s="40">
        <f t="shared" si="2"/>
        <v>2374</v>
      </c>
      <c r="K31" s="12">
        <f t="shared" si="3"/>
        <v>0.17516242422758702</v>
      </c>
      <c r="L31" s="13">
        <f t="shared" si="4"/>
        <v>1283.8357967818088</v>
      </c>
      <c r="M31" s="13">
        <f t="shared" si="5"/>
        <v>4.7421492013058533</v>
      </c>
      <c r="N31" s="8">
        <f>B31/VLOOKUP(A31,'08.04'!A$2:B$200,2,FALSE)-1</f>
        <v>0.14219030520646325</v>
      </c>
      <c r="O31" s="12">
        <f>(B31-VLOOKUP(A31,'08.04'!A$2:B$200,2,FALSE))/G31*1000000</f>
        <v>2.9218331926758405</v>
      </c>
      <c r="P31" s="14">
        <f>B31-2*VLOOKUP(A31,'08.04'!A$2:B$200,2,FALSE)+VLOOKUP(A31,'07.04'!A$2:B$200,2,FALSE)</f>
        <v>50</v>
      </c>
      <c r="Q31" s="30">
        <f t="shared" si="6"/>
        <v>15.71832756994656</v>
      </c>
      <c r="R31" s="8">
        <f>(B31/VLOOKUP(A31,'06.04'!A$2:B$200,2,FALSE)-1)/3</f>
        <v>0.16145590293980402</v>
      </c>
    </row>
    <row r="32" spans="1:18" ht="15.75" thickBot="1">
      <c r="A32" s="59" t="s">
        <v>152</v>
      </c>
      <c r="B32" s="60">
        <v>1174</v>
      </c>
      <c r="C32" s="60">
        <v>28</v>
      </c>
      <c r="D32" s="60">
        <v>43</v>
      </c>
      <c r="E32" s="61">
        <v>2.3900000000000001E-2</v>
      </c>
      <c r="F32" s="8">
        <f t="shared" si="0"/>
        <v>0.39436619718309857</v>
      </c>
      <c r="G32" s="10">
        <v>4054128</v>
      </c>
      <c r="H32" s="10">
        <v>423663</v>
      </c>
      <c r="I32" s="11">
        <f t="shared" si="1"/>
        <v>0.10450163389019784</v>
      </c>
      <c r="J32" s="40">
        <f t="shared" si="2"/>
        <v>1103</v>
      </c>
      <c r="K32" s="12">
        <f t="shared" si="3"/>
        <v>2.7206837080624986</v>
      </c>
      <c r="L32" s="13">
        <f t="shared" si="4"/>
        <v>6906.5406913644565</v>
      </c>
      <c r="M32" s="13">
        <f t="shared" si="5"/>
        <v>43.348025027751817</v>
      </c>
      <c r="N32" s="8">
        <f>B32/VLOOKUP(A32,'08.04'!A$2:B$200,2,FALSE)-1</f>
        <v>0.11174242424242431</v>
      </c>
      <c r="O32" s="12">
        <f>(B32-VLOOKUP(A32,'08.04'!A$2:B$200,2,FALSE))/G32*1000000</f>
        <v>29.106135770750207</v>
      </c>
      <c r="P32" s="14" t="e">
        <f>B32-2*VLOOKUP(A32,'08.04'!A$2:B$200,2,FALSE)+VLOOKUP(A32,'07.04'!A$2:B$200,2,FALSE)</f>
        <v>#N/A</v>
      </c>
      <c r="Q32" s="30" t="e">
        <f t="shared" si="6"/>
        <v>#N/A</v>
      </c>
      <c r="R32" s="8" t="e">
        <f>(B32/VLOOKUP(A32,'06.04'!A$2:B$200,2,FALSE)-1)/3</f>
        <v>#N/A</v>
      </c>
    </row>
    <row r="33" spans="1:18" ht="15.75" thickBot="1">
      <c r="A33" s="59" t="s">
        <v>20</v>
      </c>
      <c r="B33" s="60">
        <v>20549</v>
      </c>
      <c r="C33" s="60">
        <v>2248</v>
      </c>
      <c r="D33" s="60">
        <v>914</v>
      </c>
      <c r="E33" s="61">
        <v>0.1094</v>
      </c>
      <c r="F33" s="8">
        <f t="shared" si="0"/>
        <v>0.71094244149272612</v>
      </c>
      <c r="G33" s="10">
        <v>17207441</v>
      </c>
      <c r="H33" s="10">
        <v>2679933</v>
      </c>
      <c r="I33" s="11">
        <f t="shared" si="1"/>
        <v>0.15574268132024977</v>
      </c>
      <c r="J33" s="40">
        <f t="shared" si="2"/>
        <v>17387</v>
      </c>
      <c r="K33" s="12">
        <f t="shared" si="3"/>
        <v>10.104349624095763</v>
      </c>
      <c r="L33" s="13">
        <f t="shared" si="4"/>
        <v>130641.15692740136</v>
      </c>
      <c r="M33" s="13">
        <f t="shared" si="5"/>
        <v>363.32408740555906</v>
      </c>
      <c r="N33" s="8">
        <f>B33/VLOOKUP(A33,'08.04'!A$2:B$200,2,FALSE)-1</f>
        <v>4.9489274770173619E-2</v>
      </c>
      <c r="O33" s="12">
        <f>(B33-VLOOKUP(A33,'08.04'!A$2:B$200,2,FALSE))/G33*1000000</f>
        <v>56.312847447798895</v>
      </c>
      <c r="P33" s="14">
        <f>B33-2*VLOOKUP(A33,'08.04'!A$2:B$200,2,FALSE)+VLOOKUP(A33,'07.04'!A$2:B$200,2,FALSE)</f>
        <v>192</v>
      </c>
      <c r="Q33" s="30">
        <f t="shared" si="6"/>
        <v>9.3435203659545465</v>
      </c>
      <c r="R33" s="8">
        <f>(B33/VLOOKUP(A33,'06.04'!A$2:B$200,2,FALSE)-1)/3</f>
        <v>5.0379997385767337E-2</v>
      </c>
    </row>
    <row r="34" spans="1:18" ht="15.75" thickBot="1">
      <c r="A34" s="59" t="s">
        <v>142</v>
      </c>
      <c r="B34" s="60">
        <v>1239</v>
      </c>
      <c r="C34" s="60">
        <v>1</v>
      </c>
      <c r="D34" s="60">
        <v>317</v>
      </c>
      <c r="E34" s="61">
        <v>8.9999999999999998E-4</v>
      </c>
      <c r="F34" s="8">
        <f t="shared" ref="F34:F64" si="7">IF(C34&gt;0,C34/(C34+D34),0)</f>
        <v>3.1446540880503146E-3</v>
      </c>
      <c r="G34" s="10">
        <v>4684867</v>
      </c>
      <c r="H34" s="10">
        <v>619770</v>
      </c>
      <c r="I34" s="11">
        <f t="shared" ref="I34:I65" si="8">H34/G34</f>
        <v>0.1322919092473703</v>
      </c>
      <c r="J34" s="40">
        <f t="shared" ref="J34:J64" si="9">B34-D34-C34</f>
        <v>921</v>
      </c>
      <c r="K34" s="12">
        <f t="shared" ref="K34:K65" si="10">J34/G34*10000</f>
        <v>1.9659042615297297</v>
      </c>
      <c r="L34" s="13">
        <f t="shared" ref="L34:L64" si="11">C34/G34*1000000000</f>
        <v>213.45323143645271</v>
      </c>
      <c r="M34" s="13">
        <f t="shared" ref="M34:M64" si="12">SQRT(J34*C34)/G34*1000000</f>
        <v>6.4778747851298739</v>
      </c>
      <c r="N34" s="8">
        <f>B34/VLOOKUP(A34,'08.04'!A$2:B$200,2,FALSE)-1</f>
        <v>2.3966942148760273E-2</v>
      </c>
      <c r="O34" s="12">
        <f>(B34-VLOOKUP(A34,'08.04'!A$2:B$200,2,FALSE))/G34*1000000</f>
        <v>6.1901437116571287</v>
      </c>
      <c r="P34" s="14">
        <f>B34-2*VLOOKUP(A34,'08.04'!A$2:B$200,2,FALSE)+VLOOKUP(A34,'07.04'!A$2:B$200,2,FALSE)</f>
        <v>-21</v>
      </c>
      <c r="Q34" s="30">
        <f t="shared" ref="Q34:Q65" si="13">P34/B34*1000</f>
        <v>-16.949152542372882</v>
      </c>
      <c r="R34" s="8">
        <f>(B34/VLOOKUP(A34,'06.04'!A$2:B$200,2,FALSE)-1)/3</f>
        <v>4.0084388185653998E-2</v>
      </c>
    </row>
    <row r="35" spans="1:18" ht="15.75" thickBot="1">
      <c r="A35" s="59" t="s">
        <v>28</v>
      </c>
      <c r="B35" s="60">
        <v>6086</v>
      </c>
      <c r="C35" s="60">
        <v>101</v>
      </c>
      <c r="D35" s="60">
        <v>91</v>
      </c>
      <c r="E35" s="61">
        <v>1.66E-2</v>
      </c>
      <c r="F35" s="8">
        <f t="shared" si="7"/>
        <v>0.52604166666666663</v>
      </c>
      <c r="G35" s="10">
        <v>5532096</v>
      </c>
      <c r="H35" s="10">
        <v>880918</v>
      </c>
      <c r="I35" s="11">
        <f t="shared" si="8"/>
        <v>0.15923765603489165</v>
      </c>
      <c r="J35" s="40">
        <f t="shared" si="9"/>
        <v>5894</v>
      </c>
      <c r="K35" s="12">
        <f t="shared" si="10"/>
        <v>10.654189659760062</v>
      </c>
      <c r="L35" s="13">
        <f t="shared" si="11"/>
        <v>18257.09459850299</v>
      </c>
      <c r="M35" s="13">
        <f t="shared" si="12"/>
        <v>139.46847259815814</v>
      </c>
      <c r="N35" s="8">
        <f>B35/VLOOKUP(A35,'08.04'!A$2:B$200,2,FALSE)-1</f>
        <v>0</v>
      </c>
      <c r="O35" s="12">
        <f>(B35-VLOOKUP(A35,'08.04'!A$2:B$200,2,FALSE))/G35*1000000</f>
        <v>0</v>
      </c>
      <c r="P35" s="14">
        <f>B35-2*VLOOKUP(A35,'08.04'!A$2:B$200,2,FALSE)+VLOOKUP(A35,'07.04'!A$2:B$200,2,FALSE)</f>
        <v>-220</v>
      </c>
      <c r="Q35" s="30">
        <f t="shared" si="13"/>
        <v>-36.14853762734144</v>
      </c>
      <c r="R35" s="8">
        <f>(B35/VLOOKUP(A35,'06.04'!A$2:B$200,2,FALSE)-1)/3</f>
        <v>1.8926897030734507E-2</v>
      </c>
    </row>
    <row r="36" spans="1:18" ht="15.75" thickBot="1">
      <c r="A36" s="59" t="s">
        <v>137</v>
      </c>
      <c r="B36" s="60">
        <v>2659</v>
      </c>
      <c r="C36" s="60">
        <v>12</v>
      </c>
      <c r="D36" s="60">
        <v>239</v>
      </c>
      <c r="E36" s="61">
        <v>4.5999999999999999E-3</v>
      </c>
      <c r="F36" s="8">
        <f t="shared" si="7"/>
        <v>4.7808764940239043E-2</v>
      </c>
      <c r="G36" s="28">
        <v>10066793</v>
      </c>
      <c r="H36" s="29">
        <v>92368</v>
      </c>
      <c r="I36" s="11">
        <f t="shared" si="8"/>
        <v>9.1755139894105307E-3</v>
      </c>
      <c r="J36" s="40">
        <f t="shared" si="9"/>
        <v>2408</v>
      </c>
      <c r="K36" s="12">
        <f t="shared" si="10"/>
        <v>2.3920229610363499</v>
      </c>
      <c r="L36" s="13">
        <f t="shared" si="11"/>
        <v>1192.0380204500084</v>
      </c>
      <c r="M36" s="13">
        <f t="shared" si="12"/>
        <v>16.886036584541493</v>
      </c>
      <c r="N36" s="8">
        <f>B36/VLOOKUP(A36,'08.04'!A$2:B$200,2,FALSE)-1</f>
        <v>0.12717253073336154</v>
      </c>
      <c r="O36" s="12">
        <f>(B36-VLOOKUP(A36,'08.04'!A$2:B$200,2,FALSE))/G36*1000000</f>
        <v>29.800950511250207</v>
      </c>
      <c r="P36" s="14">
        <f>B36-2*VLOOKUP(A36,'08.04'!A$2:B$200,2,FALSE)+VLOOKUP(A36,'07.04'!A$2:B$200,2,FALSE)</f>
        <v>17</v>
      </c>
      <c r="Q36" s="30">
        <f t="shared" si="13"/>
        <v>6.3933809702895825</v>
      </c>
      <c r="R36" s="8">
        <f>(B36/VLOOKUP(A36,'06.04'!A$2:B$200,2,FALSE)-1)/3</f>
        <v>0.15934778580692979</v>
      </c>
    </row>
    <row r="37" spans="1:18" ht="15.75" thickBot="1">
      <c r="A37" s="59" t="s">
        <v>57</v>
      </c>
      <c r="B37" s="60">
        <v>4414</v>
      </c>
      <c r="C37" s="60">
        <v>63</v>
      </c>
      <c r="D37" s="60">
        <v>572</v>
      </c>
      <c r="E37" s="61">
        <v>1.43E-2</v>
      </c>
      <c r="F37" s="8">
        <f t="shared" si="7"/>
        <v>9.9212598425196849E-2</v>
      </c>
      <c r="G37" s="10">
        <v>208512863</v>
      </c>
      <c r="H37" s="10">
        <v>8747801</v>
      </c>
      <c r="I37" s="11">
        <f t="shared" si="8"/>
        <v>4.1953291869576408E-2</v>
      </c>
      <c r="J37" s="40">
        <f t="shared" si="9"/>
        <v>3779</v>
      </c>
      <c r="K37" s="12">
        <f t="shared" si="10"/>
        <v>0.18123582140829367</v>
      </c>
      <c r="L37" s="13">
        <f t="shared" si="11"/>
        <v>302.13963346712092</v>
      </c>
      <c r="M37" s="13">
        <f t="shared" si="12"/>
        <v>2.340053944921237</v>
      </c>
      <c r="N37" s="8">
        <f>B37/VLOOKUP(A37,'08.04'!A$2:B$200,2,FALSE)-1</f>
        <v>8.398821218074648E-2</v>
      </c>
      <c r="O37" s="12">
        <f>(B37-VLOOKUP(A37,'08.04'!A$2:B$200,2,FALSE))/G37*1000000</f>
        <v>1.6401865816786565</v>
      </c>
      <c r="P37" s="14">
        <f>B37-2*VLOOKUP(A37,'08.04'!A$2:B$200,2,FALSE)+VLOOKUP(A37,'07.04'!A$2:B$200,2,FALSE)</f>
        <v>134</v>
      </c>
      <c r="Q37" s="30">
        <f t="shared" si="13"/>
        <v>30.357951971001359</v>
      </c>
      <c r="R37" s="8">
        <f>(B37/VLOOKUP(A37,'06.04'!A$2:B$200,2,FALSE)-1)/3</f>
        <v>0.11565456209948126</v>
      </c>
    </row>
    <row r="38" spans="1:18" ht="15.75" thickBot="1">
      <c r="A38" s="59" t="s">
        <v>129</v>
      </c>
      <c r="B38" s="60">
        <v>2528</v>
      </c>
      <c r="C38" s="60">
        <v>63</v>
      </c>
      <c r="D38" s="60">
        <v>16</v>
      </c>
      <c r="E38" s="61">
        <v>2.5000000000000001E-2</v>
      </c>
      <c r="F38" s="8">
        <f t="shared" si="7"/>
        <v>0.79746835443037978</v>
      </c>
      <c r="G38" s="10">
        <v>4244979</v>
      </c>
      <c r="H38" s="14">
        <v>304235</v>
      </c>
      <c r="I38" s="11">
        <f t="shared" si="8"/>
        <v>7.1669376927424144E-2</v>
      </c>
      <c r="J38" s="40">
        <f t="shared" si="9"/>
        <v>2449</v>
      </c>
      <c r="K38" s="12">
        <f t="shared" si="10"/>
        <v>5.7691687049570799</v>
      </c>
      <c r="L38" s="13">
        <f t="shared" si="11"/>
        <v>14841.062817978605</v>
      </c>
      <c r="M38" s="13">
        <f t="shared" si="12"/>
        <v>92.531397459340411</v>
      </c>
      <c r="N38" s="8">
        <f>B38/VLOOKUP(A38,'08.04'!A$2:B$200,2,FALSE)-1</f>
        <v>0.12405513561582926</v>
      </c>
      <c r="O38" s="12">
        <f>(B38-VLOOKUP(A38,'08.04'!A$2:B$200,2,FALSE))/G38*1000000</f>
        <v>65.724706765333821</v>
      </c>
      <c r="P38" s="14">
        <f>B38-2*VLOOKUP(A38,'08.04'!A$2:B$200,2,FALSE)+VLOOKUP(A38,'07.04'!A$2:B$200,2,FALSE)</f>
        <v>130</v>
      </c>
      <c r="Q38" s="30">
        <f t="shared" si="13"/>
        <v>51.424050632911396</v>
      </c>
      <c r="R38" s="8">
        <f>(B38/VLOOKUP(A38,'06.04'!A$2:B$200,2,FALSE)-1)/3</f>
        <v>9.0543259557344033E-2</v>
      </c>
    </row>
    <row r="39" spans="1:18" ht="15.75" thickBot="1">
      <c r="A39" s="59" t="s">
        <v>133</v>
      </c>
      <c r="B39" s="60">
        <v>4342</v>
      </c>
      <c r="C39" s="60">
        <v>121</v>
      </c>
      <c r="D39" s="60">
        <v>1333</v>
      </c>
      <c r="E39" s="61">
        <v>2.7900000000000001E-2</v>
      </c>
      <c r="F39" s="8">
        <f t="shared" si="7"/>
        <v>8.3218707015130677E-2</v>
      </c>
      <c r="G39" s="10">
        <v>33395910</v>
      </c>
      <c r="H39" s="14">
        <v>2121640</v>
      </c>
      <c r="I39" s="11">
        <f t="shared" si="8"/>
        <v>6.3529935252550393E-2</v>
      </c>
      <c r="J39" s="40">
        <f t="shared" si="9"/>
        <v>2888</v>
      </c>
      <c r="K39" s="12">
        <f t="shared" si="10"/>
        <v>0.8647765549733486</v>
      </c>
      <c r="L39" s="13">
        <f t="shared" si="11"/>
        <v>3623.1981700753176</v>
      </c>
      <c r="M39" s="13">
        <f t="shared" si="12"/>
        <v>17.701007969896725</v>
      </c>
      <c r="N39" s="8">
        <f>B39/VLOOKUP(A39,'08.04'!A$2:B$200,2,FALSE)-1</f>
        <v>0.46987136086662162</v>
      </c>
      <c r="O39" s="12">
        <f>(B39-VLOOKUP(A39,'08.04'!A$2:B$200,2,FALSE))/G39*1000000</f>
        <v>41.561975703012735</v>
      </c>
      <c r="P39" s="14">
        <f>B39-2*VLOOKUP(A39,'08.04'!A$2:B$200,2,FALSE)+VLOOKUP(A39,'07.04'!A$2:B$200,2,FALSE)</f>
        <v>995</v>
      </c>
      <c r="Q39" s="30">
        <f t="shared" si="13"/>
        <v>229.15707047443573</v>
      </c>
      <c r="R39" s="8">
        <f>(B39/VLOOKUP(A39,'06.04'!A$2:B$200,2,FALSE)-1)/3</f>
        <v>0.30118369136343709</v>
      </c>
    </row>
    <row r="40" spans="1:18" ht="15.75" thickBot="1">
      <c r="A40" s="59" t="s">
        <v>59</v>
      </c>
      <c r="B40" s="60">
        <v>5341</v>
      </c>
      <c r="C40" s="60">
        <v>164</v>
      </c>
      <c r="D40" s="60">
        <v>284</v>
      </c>
      <c r="E40" s="61">
        <v>3.0800000000000001E-2</v>
      </c>
      <c r="F40" s="8">
        <f t="shared" si="7"/>
        <v>0.36607142857142855</v>
      </c>
      <c r="G40" s="10">
        <v>38654304</v>
      </c>
      <c r="H40" s="10">
        <v>5278397</v>
      </c>
      <c r="I40" s="11">
        <f t="shared" si="8"/>
        <v>0.13655392682791545</v>
      </c>
      <c r="J40" s="40">
        <f t="shared" si="9"/>
        <v>4893</v>
      </c>
      <c r="K40" s="12">
        <f t="shared" si="10"/>
        <v>1.2658357527275619</v>
      </c>
      <c r="L40" s="13">
        <f t="shared" si="11"/>
        <v>4242.7358153958749</v>
      </c>
      <c r="M40" s="13">
        <f t="shared" si="12"/>
        <v>23.174569433984793</v>
      </c>
      <c r="N40" s="8">
        <f>B40/VLOOKUP(A40,'08.04'!A$2:B$200,2,FALSE)-1</f>
        <v>6.8200000000000038E-2</v>
      </c>
      <c r="O40" s="12">
        <f>(B40-VLOOKUP(A40,'08.04'!A$2:B$200,2,FALSE))/G40*1000000</f>
        <v>8.8217860551828853</v>
      </c>
      <c r="P40" s="14">
        <f>B40-2*VLOOKUP(A40,'08.04'!A$2:B$200,2,FALSE)+VLOOKUP(A40,'07.04'!A$2:B$200,2,FALSE)</f>
        <v>-127</v>
      </c>
      <c r="Q40" s="30">
        <f t="shared" si="13"/>
        <v>-23.778318666916306</v>
      </c>
      <c r="R40" s="8">
        <f>(B40/VLOOKUP(A40,'06.04'!A$2:B$200,2,FALSE)-1)/3</f>
        <v>0.10068259385665528</v>
      </c>
    </row>
    <row r="41" spans="1:18" ht="15.75" thickBot="1">
      <c r="A41" s="59" t="s">
        <v>30</v>
      </c>
      <c r="B41" s="60">
        <v>13141</v>
      </c>
      <c r="C41" s="60">
        <v>380</v>
      </c>
      <c r="D41" s="60">
        <v>196</v>
      </c>
      <c r="E41" s="61">
        <v>2.9000000000000001E-2</v>
      </c>
      <c r="F41" s="8">
        <f t="shared" si="7"/>
        <v>0.65972222222222221</v>
      </c>
      <c r="G41" s="10">
        <v>10134541</v>
      </c>
      <c r="H41" s="10">
        <v>1823298</v>
      </c>
      <c r="I41" s="11">
        <f t="shared" si="8"/>
        <v>0.17990928252202049</v>
      </c>
      <c r="J41" s="40">
        <f t="shared" si="9"/>
        <v>12565</v>
      </c>
      <c r="K41" s="12">
        <f t="shared" si="10"/>
        <v>12.398193465298526</v>
      </c>
      <c r="L41" s="13">
        <f t="shared" si="11"/>
        <v>37495.531371376361</v>
      </c>
      <c r="M41" s="13">
        <f t="shared" si="12"/>
        <v>215.61003038506684</v>
      </c>
      <c r="N41" s="8">
        <f>B41/VLOOKUP(A41,'08.04'!A$2:B$200,2,FALSE)-1</f>
        <v>5.6180678347532487E-2</v>
      </c>
      <c r="O41" s="12">
        <f>(B41-VLOOKUP(A41,'08.04'!A$2:B$200,2,FALSE))/G41*1000000</f>
        <v>68.972043233137043</v>
      </c>
      <c r="P41" s="14">
        <f>B41-2*VLOOKUP(A41,'08.04'!A$2:B$200,2,FALSE)+VLOOKUP(A41,'07.04'!A$2:B$200,2,FALSE)</f>
        <v>-13</v>
      </c>
      <c r="Q41" s="30">
        <f t="shared" si="13"/>
        <v>-0.98927022296628864</v>
      </c>
      <c r="R41" s="8">
        <f>(B41/VLOOKUP(A41,'06.04'!A$2:B$200,2,FALSE)-1)/3</f>
        <v>5.5062954424543342E-2</v>
      </c>
    </row>
    <row r="42" spans="1:18" ht="15.75" thickBot="1">
      <c r="A42" s="59" t="s">
        <v>75</v>
      </c>
      <c r="B42" s="60">
        <v>10141</v>
      </c>
      <c r="C42" s="60">
        <v>79</v>
      </c>
      <c r="D42" s="60">
        <v>705</v>
      </c>
      <c r="E42" s="61">
        <v>7.7999999999999996E-3</v>
      </c>
      <c r="F42" s="8">
        <f t="shared" si="7"/>
        <v>0.10076530612244898</v>
      </c>
      <c r="G42" s="10">
        <v>146584212</v>
      </c>
      <c r="H42" s="10">
        <v>19090760</v>
      </c>
      <c r="I42" s="11">
        <f t="shared" si="8"/>
        <v>0.1302374910607699</v>
      </c>
      <c r="J42" s="40">
        <f t="shared" si="9"/>
        <v>9357</v>
      </c>
      <c r="K42" s="12">
        <f t="shared" si="10"/>
        <v>0.63833613950184487</v>
      </c>
      <c r="L42" s="13">
        <f t="shared" si="11"/>
        <v>538.93935043973227</v>
      </c>
      <c r="M42" s="13">
        <f t="shared" si="12"/>
        <v>5.8653598728921192</v>
      </c>
      <c r="N42" s="8">
        <f>B42/VLOOKUP(A42,'08.04'!A$2:B$200,2,FALSE)-1</f>
        <v>0.16912612404888172</v>
      </c>
      <c r="O42" s="12">
        <f>(B42-VLOOKUP(A42,'08.04'!A$2:B$200,2,FALSE))/G42*1000000</f>
        <v>10.007899077153002</v>
      </c>
      <c r="P42" s="14">
        <f>B42-2*VLOOKUP(A42,'08.04'!A$2:B$200,2,FALSE)+VLOOKUP(A42,'07.04'!A$2:B$200,2,FALSE)</f>
        <v>292</v>
      </c>
      <c r="Q42" s="30">
        <f t="shared" si="13"/>
        <v>28.794004536041811</v>
      </c>
      <c r="R42" s="8">
        <f>(B42/VLOOKUP(A42,'06.04'!A$2:B$200,2,FALSE)-1)/3</f>
        <v>0.19959009932208729</v>
      </c>
    </row>
    <row r="43" spans="1:18" ht="15.75" thickBot="1">
      <c r="A43" s="59" t="s">
        <v>63</v>
      </c>
      <c r="B43" s="60">
        <v>4761</v>
      </c>
      <c r="C43" s="60">
        <v>229</v>
      </c>
      <c r="D43" s="60">
        <v>528</v>
      </c>
      <c r="E43" s="61">
        <v>4.8099999999999997E-2</v>
      </c>
      <c r="F43" s="8">
        <f t="shared" si="7"/>
        <v>0.30250990752972257</v>
      </c>
      <c r="G43" s="10">
        <v>18784271</v>
      </c>
      <c r="H43" s="10">
        <v>2789374</v>
      </c>
      <c r="I43" s="11">
        <f t="shared" si="8"/>
        <v>0.14849519579439627</v>
      </c>
      <c r="J43" s="40">
        <f t="shared" si="9"/>
        <v>4004</v>
      </c>
      <c r="K43" s="12">
        <f t="shared" si="10"/>
        <v>2.1315706103260541</v>
      </c>
      <c r="L43" s="13">
        <f t="shared" si="11"/>
        <v>12191.050693423236</v>
      </c>
      <c r="M43" s="13">
        <f t="shared" si="12"/>
        <v>50.976548889755207</v>
      </c>
      <c r="N43" s="8">
        <f>B43/VLOOKUP(A43,'08.04'!A$2:B$200,2,FALSE)-1</f>
        <v>7.7880914647951105E-2</v>
      </c>
      <c r="O43" s="12">
        <f>(B43-VLOOKUP(A43,'08.04'!A$2:B$200,2,FALSE))/G43*1000000</f>
        <v>18.313194054749317</v>
      </c>
      <c r="P43" s="14">
        <f>B43-2*VLOOKUP(A43,'08.04'!A$2:B$200,2,FALSE)+VLOOKUP(A43,'07.04'!A$2:B$200,2,FALSE)</f>
        <v>-16</v>
      </c>
      <c r="Q43" s="30">
        <f t="shared" si="13"/>
        <v>-3.3606385213190504</v>
      </c>
      <c r="R43" s="8">
        <f>(B43/VLOOKUP(A43,'06.04'!A$2:B$200,2,FALSE)-1)/3</f>
        <v>7.7380952380952397E-2</v>
      </c>
    </row>
    <row r="44" spans="1:18" ht="15.75" thickBot="1">
      <c r="A44" s="59" t="s">
        <v>65</v>
      </c>
      <c r="B44" s="60">
        <v>3122</v>
      </c>
      <c r="C44" s="60">
        <v>41</v>
      </c>
      <c r="D44" s="60">
        <v>631</v>
      </c>
      <c r="E44" s="61">
        <v>1.32E-2</v>
      </c>
      <c r="F44" s="8">
        <f t="shared" si="7"/>
        <v>6.101190476190476E-2</v>
      </c>
      <c r="G44" s="10">
        <v>35185636</v>
      </c>
      <c r="H44" s="10">
        <v>1034829</v>
      </c>
      <c r="I44" s="11">
        <f t="shared" si="8"/>
        <v>2.9410552647108609E-2</v>
      </c>
      <c r="J44" s="40">
        <f t="shared" si="9"/>
        <v>2450</v>
      </c>
      <c r="K44" s="12">
        <f t="shared" si="10"/>
        <v>0.69630686795031937</v>
      </c>
      <c r="L44" s="13">
        <f t="shared" si="11"/>
        <v>1165.2482279984933</v>
      </c>
      <c r="M44" s="13">
        <f t="shared" si="12"/>
        <v>9.0076098051719065</v>
      </c>
      <c r="N44" s="8">
        <f>B44/VLOOKUP(A44,'08.04'!A$2:B$200,2,FALSE)-1</f>
        <v>0.11699463327370307</v>
      </c>
      <c r="O44" s="12">
        <f>(B44-VLOOKUP(A44,'08.04'!A$2:B$200,2,FALSE))/G44*1000000</f>
        <v>9.2935651355001809</v>
      </c>
      <c r="P44" s="14">
        <f>B44-2*VLOOKUP(A44,'08.04'!A$2:B$200,2,FALSE)+VLOOKUP(A44,'07.04'!A$2:B$200,2,FALSE)</f>
        <v>284</v>
      </c>
      <c r="Q44" s="30">
        <f t="shared" si="13"/>
        <v>90.967328635490077</v>
      </c>
      <c r="R44" s="8">
        <f>(B44/VLOOKUP(A44,'06.04'!A$2:B$200,2,FALSE)-1)/3</f>
        <v>8.9186628772499679E-2</v>
      </c>
    </row>
    <row r="45" spans="1:18" ht="15.75" thickBot="1">
      <c r="A45" s="59" t="s">
        <v>135</v>
      </c>
      <c r="B45" s="60">
        <v>2666</v>
      </c>
      <c r="C45" s="60">
        <v>65</v>
      </c>
      <c r="D45" s="60">
        <v>118</v>
      </c>
      <c r="E45" s="61">
        <v>2.4400000000000002E-2</v>
      </c>
      <c r="F45" s="8">
        <f t="shared" si="7"/>
        <v>0.3551912568306011</v>
      </c>
      <c r="G45" s="10">
        <v>8657779</v>
      </c>
      <c r="H45" s="10">
        <v>1429608</v>
      </c>
      <c r="I45" s="11">
        <f t="shared" si="8"/>
        <v>0.16512410399942062</v>
      </c>
      <c r="J45" s="40">
        <f t="shared" si="9"/>
        <v>2483</v>
      </c>
      <c r="K45" s="12">
        <f t="shared" si="10"/>
        <v>2.8679410735709472</v>
      </c>
      <c r="L45" s="13">
        <f t="shared" si="11"/>
        <v>7507.6991454736835</v>
      </c>
      <c r="M45" s="13">
        <f t="shared" si="12"/>
        <v>46.402196873981602</v>
      </c>
      <c r="N45" s="8">
        <f>B45/VLOOKUP(A45,'08.04'!A$2:B$200,2,FALSE)-1</f>
        <v>8.9497343686146369E-2</v>
      </c>
      <c r="O45" s="12">
        <f>(B45-VLOOKUP(A45,'08.04'!A$2:B$200,2,FALSE))/G45*1000000</f>
        <v>25.295170967057487</v>
      </c>
      <c r="P45" s="14">
        <f>B45-2*VLOOKUP(A45,'08.04'!A$2:B$200,2,FALSE)+VLOOKUP(A45,'07.04'!A$2:B$200,2,FALSE)</f>
        <v>-28</v>
      </c>
      <c r="Q45" s="30">
        <f t="shared" si="13"/>
        <v>-10.502625656414104</v>
      </c>
      <c r="R45" s="8">
        <f>(B45/VLOOKUP(A45,'06.04'!A$2:B$200,2,FALSE)-1)/3</f>
        <v>0.1324248777078966</v>
      </c>
    </row>
    <row r="46" spans="1:18" ht="15.75" thickBot="1">
      <c r="A46" s="59" t="s">
        <v>136</v>
      </c>
      <c r="B46" s="60">
        <v>1623</v>
      </c>
      <c r="C46" s="60">
        <v>6</v>
      </c>
      <c r="D46" s="60">
        <v>406</v>
      </c>
      <c r="E46" s="61">
        <v>3.7000000000000002E-3</v>
      </c>
      <c r="F46" s="8">
        <f t="shared" si="7"/>
        <v>1.4563106796116505E-2</v>
      </c>
      <c r="G46" s="10">
        <v>6153312</v>
      </c>
      <c r="H46" s="10">
        <v>565933</v>
      </c>
      <c r="I46" s="11">
        <f t="shared" si="8"/>
        <v>9.1972095677904847E-2</v>
      </c>
      <c r="J46" s="40">
        <f t="shared" si="9"/>
        <v>1211</v>
      </c>
      <c r="K46" s="12">
        <f t="shared" si="10"/>
        <v>1.9680458263777296</v>
      </c>
      <c r="L46" s="13">
        <f t="shared" si="11"/>
        <v>975.08463734652162</v>
      </c>
      <c r="M46" s="13">
        <f t="shared" si="12"/>
        <v>13.852838160084252</v>
      </c>
      <c r="N46" s="8">
        <f>B46/VLOOKUP(A46,'08.04'!A$2:B$200,2,FALSE)-1</f>
        <v>9.5881161377447732E-2</v>
      </c>
      <c r="O46" s="12">
        <f>(B46-VLOOKUP(A46,'08.04'!A$2:B$200,2,FALSE))/G46*1000000</f>
        <v>23.07700308386768</v>
      </c>
      <c r="P46" s="14">
        <f>B46-2*VLOOKUP(A46,'08.04'!A$2:B$200,2,FALSE)+VLOOKUP(A46,'07.04'!A$2:B$200,2,FALSE)</f>
        <v>36</v>
      </c>
      <c r="Q46" s="30">
        <f t="shared" si="13"/>
        <v>22.181146025878004</v>
      </c>
      <c r="R46" s="8">
        <f>(B46/VLOOKUP(A46,'06.04'!A$2:B$200,2,FALSE)-1)/3</f>
        <v>7.9959256429844652E-2</v>
      </c>
    </row>
    <row r="47" spans="1:18" ht="15.75" thickBot="1">
      <c r="A47" s="59" t="s">
        <v>150</v>
      </c>
      <c r="B47" s="60">
        <v>1124</v>
      </c>
      <c r="C47" s="60">
        <v>43</v>
      </c>
      <c r="D47" s="60">
        <v>128</v>
      </c>
      <c r="E47" s="61">
        <v>3.8300000000000001E-2</v>
      </c>
      <c r="F47" s="8">
        <f t="shared" si="7"/>
        <v>0.25146198830409355</v>
      </c>
      <c r="G47" s="10">
        <v>2082741</v>
      </c>
      <c r="H47" s="10">
        <v>348848</v>
      </c>
      <c r="I47" s="11">
        <f t="shared" si="8"/>
        <v>0.16749466208232325</v>
      </c>
      <c r="J47" s="40">
        <f t="shared" si="9"/>
        <v>953</v>
      </c>
      <c r="K47" s="12">
        <f t="shared" si="10"/>
        <v>4.5757009632978844</v>
      </c>
      <c r="L47" s="13">
        <f t="shared" si="11"/>
        <v>20645.870033768002</v>
      </c>
      <c r="M47" s="13">
        <f t="shared" si="12"/>
        <v>97.195332913486723</v>
      </c>
      <c r="N47" s="8">
        <f>B47/VLOOKUP(A47,'08.04'!A$2:B$200,2,FALSE)-1</f>
        <v>6.1378659112370171E-2</v>
      </c>
      <c r="O47" s="12">
        <f>(B47-VLOOKUP(A47,'08.04'!A$2:B$200,2,FALSE))/G47*1000000</f>
        <v>31.208873306858607</v>
      </c>
      <c r="P47" s="14">
        <f>B47-2*VLOOKUP(A47,'08.04'!A$2:B$200,2,FALSE)+VLOOKUP(A47,'07.04'!A$2:B$200,2,FALSE)</f>
        <v>27</v>
      </c>
      <c r="Q47" s="30">
        <f t="shared" si="13"/>
        <v>24.021352313167259</v>
      </c>
      <c r="R47" s="8" t="e">
        <f>(B47/VLOOKUP(A47,'06.04'!A$2:B$200,2,FALSE)-1)/3</f>
        <v>#N/A</v>
      </c>
    </row>
    <row r="48" spans="1:18" ht="15.75" thickBot="1">
      <c r="A48" s="59" t="s">
        <v>4</v>
      </c>
      <c r="B48" s="60">
        <v>446205</v>
      </c>
      <c r="C48" s="60">
        <v>14797</v>
      </c>
      <c r="D48" s="60">
        <v>22891</v>
      </c>
      <c r="E48" s="61">
        <v>3.32E-2</v>
      </c>
      <c r="F48" s="8">
        <f t="shared" si="7"/>
        <v>0.39261834005518997</v>
      </c>
      <c r="G48" s="10">
        <v>333453848</v>
      </c>
      <c r="H48" s="10">
        <v>43701886</v>
      </c>
      <c r="I48" s="11">
        <f t="shared" si="8"/>
        <v>0.13105827466714373</v>
      </c>
      <c r="J48" s="40">
        <f t="shared" si="9"/>
        <v>408517</v>
      </c>
      <c r="K48" s="12">
        <f t="shared" si="10"/>
        <v>12.251080695281106</v>
      </c>
      <c r="L48" s="13">
        <f t="shared" si="11"/>
        <v>44374.956500726905</v>
      </c>
      <c r="M48" s="13">
        <f t="shared" si="12"/>
        <v>233.16114018849586</v>
      </c>
      <c r="N48" s="8">
        <f>B48/VLOOKUP(A48,'08.04'!A$2:B$200,2,FALSE)-1</f>
        <v>0.11398355756723899</v>
      </c>
      <c r="O48" s="12">
        <f>(B48-VLOOKUP(A48,'08.04'!A$2:B$200,2,FALSE))/G48*1000000</f>
        <v>136.91849793858131</v>
      </c>
      <c r="P48" s="14">
        <f>B48-2*VLOOKUP(A48,'08.04'!A$2:B$200,2,FALSE)+VLOOKUP(A48,'07.04'!A$2:B$200,2,FALSE)</f>
        <v>12757</v>
      </c>
      <c r="Q48" s="30">
        <f t="shared" si="13"/>
        <v>28.589997870933765</v>
      </c>
      <c r="R48" s="8">
        <f>(B48/VLOOKUP(A48,'06.04'!A$2:B$200,2,FALSE)-1)/3</f>
        <v>0.10821203835919542</v>
      </c>
    </row>
    <row r="49" spans="1:18" ht="15.75" thickBot="1">
      <c r="A49" s="59" t="s">
        <v>61</v>
      </c>
      <c r="B49" s="60">
        <v>2423</v>
      </c>
      <c r="C49" s="60">
        <v>32</v>
      </c>
      <c r="D49" s="60">
        <v>940</v>
      </c>
      <c r="E49" s="61">
        <v>1.3299999999999999E-2</v>
      </c>
      <c r="F49" s="8">
        <f t="shared" si="7"/>
        <v>3.292181069958848E-2</v>
      </c>
      <c r="G49" s="10">
        <v>69192246</v>
      </c>
      <c r="H49" s="10">
        <v>6372512</v>
      </c>
      <c r="I49" s="11">
        <f t="shared" si="8"/>
        <v>9.2098643538757213E-2</v>
      </c>
      <c r="J49" s="40">
        <f t="shared" si="9"/>
        <v>1451</v>
      </c>
      <c r="K49" s="12">
        <f t="shared" si="10"/>
        <v>0.2097055788592265</v>
      </c>
      <c r="L49" s="13">
        <f t="shared" si="11"/>
        <v>462.4795674359234</v>
      </c>
      <c r="M49" s="13">
        <f t="shared" si="12"/>
        <v>3.114234181941284</v>
      </c>
      <c r="N49" s="8">
        <f>B49/VLOOKUP(A49,'08.04'!A$2:B$200,2,FALSE)-1</f>
        <v>2.2794428028704017E-2</v>
      </c>
      <c r="O49" s="12">
        <f>(B49-VLOOKUP(A49,'08.04'!A$2:B$200,2,FALSE))/G49*1000000</f>
        <v>0.78043427004812072</v>
      </c>
      <c r="P49" s="14">
        <f>B49-2*VLOOKUP(A49,'08.04'!A$2:B$200,2,FALSE)+VLOOKUP(A49,'07.04'!A$2:B$200,2,FALSE)</f>
        <v>-57</v>
      </c>
      <c r="Q49" s="30">
        <f t="shared" si="13"/>
        <v>-23.524556335121748</v>
      </c>
      <c r="R49" s="8">
        <f>(B49/VLOOKUP(A49,'06.04'!A$2:B$200,2,FALSE)-1)/3</f>
        <v>3.0480480480480503E-2</v>
      </c>
    </row>
    <row r="50" spans="1:18" ht="15.75" thickBot="1">
      <c r="A50" s="59" t="s">
        <v>38</v>
      </c>
      <c r="B50" s="60">
        <v>38226</v>
      </c>
      <c r="C50" s="60">
        <v>812</v>
      </c>
      <c r="D50" s="60">
        <v>1846</v>
      </c>
      <c r="E50" s="61">
        <v>2.1299999999999999E-2</v>
      </c>
      <c r="F50" s="8">
        <f t="shared" si="7"/>
        <v>0.30549285176824681</v>
      </c>
      <c r="G50" s="10">
        <v>85230581</v>
      </c>
      <c r="H50" s="10">
        <v>5330596</v>
      </c>
      <c r="I50" s="11">
        <f t="shared" si="8"/>
        <v>6.2543231988527681E-2</v>
      </c>
      <c r="J50" s="40">
        <f t="shared" si="9"/>
        <v>35568</v>
      </c>
      <c r="K50" s="12">
        <f t="shared" si="10"/>
        <v>4.1731500105578307</v>
      </c>
      <c r="L50" s="13">
        <f t="shared" si="11"/>
        <v>9527.0968527129953</v>
      </c>
      <c r="M50" s="13">
        <f t="shared" si="12"/>
        <v>63.053948592839689</v>
      </c>
      <c r="N50" s="8">
        <f>B50/VLOOKUP(A50,'08.04'!A$2:B$200,2,FALSE)-1</f>
        <v>0.12070128118678358</v>
      </c>
      <c r="O50" s="12">
        <f>(B50-VLOOKUP(A50,'08.04'!A$2:B$200,2,FALSE))/G50*1000000</f>
        <v>48.30425830371847</v>
      </c>
      <c r="P50" s="14">
        <f>B50-2*VLOOKUP(A50,'08.04'!A$2:B$200,2,FALSE)+VLOOKUP(A50,'07.04'!A$2:B$200,2,FALSE)</f>
        <v>225</v>
      </c>
      <c r="Q50" s="30">
        <f t="shared" si="13"/>
        <v>5.8860461466017897</v>
      </c>
      <c r="R50" s="8">
        <f>(B50/VLOOKUP(A50,'06.04'!A$2:B$200,2,FALSE)-1)/3</f>
        <v>0.13738963389855555</v>
      </c>
    </row>
    <row r="51" spans="1:18" ht="15.75" thickBot="1">
      <c r="A51" s="59" t="s">
        <v>139</v>
      </c>
      <c r="B51" s="60">
        <v>1892</v>
      </c>
      <c r="C51" s="60">
        <v>57</v>
      </c>
      <c r="D51" s="60">
        <v>45</v>
      </c>
      <c r="E51" s="61">
        <v>3.0200000000000001E-2</v>
      </c>
      <c r="F51" s="8">
        <f t="shared" si="7"/>
        <v>0.55882352941176472</v>
      </c>
      <c r="G51" s="10">
        <v>41960633</v>
      </c>
      <c r="H51" s="10">
        <v>6493234</v>
      </c>
      <c r="I51" s="11">
        <f t="shared" si="8"/>
        <v>0.1547458542868026</v>
      </c>
      <c r="J51" s="40">
        <f t="shared" si="9"/>
        <v>1790</v>
      </c>
      <c r="K51" s="12">
        <f t="shared" si="10"/>
        <v>0.42659032336332964</v>
      </c>
      <c r="L51" s="13">
        <f t="shared" si="11"/>
        <v>1358.4161135033401</v>
      </c>
      <c r="M51" s="13">
        <f t="shared" si="12"/>
        <v>7.6124054616221493</v>
      </c>
      <c r="N51" s="8">
        <f>B51/VLOOKUP(A51,'08.04'!A$2:B$200,2,FALSE)-1</f>
        <v>0.13429256594724226</v>
      </c>
      <c r="O51" s="12">
        <f>(B51-VLOOKUP(A51,'08.04'!A$2:B$200,2,FALSE))/G51*1000000</f>
        <v>5.3383370074517229</v>
      </c>
      <c r="P51" s="14">
        <f>B51-2*VLOOKUP(A51,'08.04'!A$2:B$200,2,FALSE)+VLOOKUP(A51,'07.04'!A$2:B$200,2,FALSE)</f>
        <v>18</v>
      </c>
      <c r="Q51" s="30">
        <f t="shared" si="13"/>
        <v>9.513742071881607</v>
      </c>
      <c r="R51" s="8">
        <f>(B51/VLOOKUP(A51,'06.04'!A$2:B$200,2,FALSE)-1)/3</f>
        <v>0.14480667172100073</v>
      </c>
    </row>
    <row r="52" spans="1:18" ht="15.75" thickBot="1">
      <c r="A52" s="59" t="s">
        <v>127</v>
      </c>
      <c r="B52" s="60">
        <v>4076</v>
      </c>
      <c r="C52" s="60">
        <v>203</v>
      </c>
      <c r="D52" s="60">
        <v>124</v>
      </c>
      <c r="E52" s="61">
        <v>4.99E-2</v>
      </c>
      <c r="F52" s="8">
        <f t="shared" si="7"/>
        <v>0.62079510703363916</v>
      </c>
      <c r="G52" s="10">
        <v>108481655</v>
      </c>
      <c r="H52" s="10">
        <v>4614648</v>
      </c>
      <c r="I52" s="11">
        <f t="shared" si="8"/>
        <v>4.253851031310317E-2</v>
      </c>
      <c r="J52" s="40">
        <f t="shared" si="9"/>
        <v>3749</v>
      </c>
      <c r="K52" s="12">
        <f t="shared" si="10"/>
        <v>0.34558838542793252</v>
      </c>
      <c r="L52" s="13">
        <f t="shared" si="11"/>
        <v>1871.2841355526887</v>
      </c>
      <c r="M52" s="13">
        <f t="shared" si="12"/>
        <v>8.041729062101993</v>
      </c>
      <c r="N52" s="8">
        <f>B52/VLOOKUP(A52,'08.04'!A$2:B$200,2,FALSE)-1</f>
        <v>5.3229974160206694E-2</v>
      </c>
      <c r="O52" s="12">
        <f>(B52-VLOOKUP(A52,'08.04'!A$2:B$200,2,FALSE))/G52*1000000</f>
        <v>1.898938580905684</v>
      </c>
      <c r="P52" s="14">
        <f>B52-2*VLOOKUP(A52,'08.04'!A$2:B$200,2,FALSE)+VLOOKUP(A52,'07.04'!A$2:B$200,2,FALSE)</f>
        <v>-4</v>
      </c>
      <c r="Q52" s="30">
        <f t="shared" si="13"/>
        <v>-0.98135426889106958</v>
      </c>
      <c r="R52" s="8">
        <f>(B52/VLOOKUP(A52,'06.04'!A$2:B$200,2,FALSE)-1)/3</f>
        <v>6.4635813317711399E-2</v>
      </c>
    </row>
    <row r="53" spans="1:18" ht="15.75" thickBot="1">
      <c r="A53" s="59" t="s">
        <v>67</v>
      </c>
      <c r="B53" s="60">
        <v>2605</v>
      </c>
      <c r="C53" s="60">
        <v>40</v>
      </c>
      <c r="D53" s="60">
        <v>300</v>
      </c>
      <c r="E53" s="61">
        <v>1.54E-2</v>
      </c>
      <c r="F53" s="8">
        <f t="shared" si="7"/>
        <v>0.11764705882352941</v>
      </c>
      <c r="G53" s="10">
        <v>5636544</v>
      </c>
      <c r="H53" s="10">
        <v>1003032</v>
      </c>
      <c r="I53" s="11">
        <f t="shared" si="8"/>
        <v>0.17795159587151277</v>
      </c>
      <c r="J53" s="40">
        <f t="shared" si="9"/>
        <v>2265</v>
      </c>
      <c r="K53" s="12">
        <f t="shared" si="10"/>
        <v>4.018419797663249</v>
      </c>
      <c r="L53" s="13">
        <f t="shared" si="11"/>
        <v>7096.5471040410575</v>
      </c>
      <c r="M53" s="13">
        <f t="shared" si="12"/>
        <v>53.401222249990106</v>
      </c>
      <c r="N53" s="8">
        <f>B53/VLOOKUP(A53,'08.04'!A$2:B$200,2,FALSE)-1</f>
        <v>4.7446722959388898E-2</v>
      </c>
      <c r="O53" s="12">
        <f>(B53-VLOOKUP(A53,'08.04'!A$2:B$200,2,FALSE))/G53*1000000</f>
        <v>20.934813956921122</v>
      </c>
      <c r="P53" s="14">
        <f>B53-2*VLOOKUP(A53,'08.04'!A$2:B$200,2,FALSE)+VLOOKUP(A53,'07.04'!A$2:B$200,2,FALSE)</f>
        <v>-61</v>
      </c>
      <c r="Q53" s="30">
        <f t="shared" si="13"/>
        <v>-23.416506717850286</v>
      </c>
      <c r="R53" s="8">
        <f>(B53/VLOOKUP(A53,'06.04'!A$2:B$200,2,FALSE)-1)/3</f>
        <v>6.5716911764705913E-2</v>
      </c>
    </row>
    <row r="54" spans="1:18" ht="15.75" thickBot="1">
      <c r="A54" s="59" t="s">
        <v>12</v>
      </c>
      <c r="B54" s="60">
        <v>112950</v>
      </c>
      <c r="C54" s="60">
        <v>10869</v>
      </c>
      <c r="D54" s="60">
        <v>21254</v>
      </c>
      <c r="E54" s="61">
        <v>9.6299999999999997E-2</v>
      </c>
      <c r="F54" s="8">
        <f t="shared" si="7"/>
        <v>0.33835569529620524</v>
      </c>
      <c r="G54" s="10">
        <v>65786616</v>
      </c>
      <c r="H54" s="10">
        <v>11009599</v>
      </c>
      <c r="I54" s="11">
        <f t="shared" si="8"/>
        <v>0.16735317408635214</v>
      </c>
      <c r="J54" s="40">
        <f t="shared" si="9"/>
        <v>80827</v>
      </c>
      <c r="K54" s="12">
        <f t="shared" si="10"/>
        <v>12.286237674848635</v>
      </c>
      <c r="L54" s="13">
        <f t="shared" si="11"/>
        <v>165215.976453326</v>
      </c>
      <c r="M54" s="13">
        <f t="shared" si="12"/>
        <v>450.54220161797929</v>
      </c>
      <c r="N54" s="8">
        <f>B54/VLOOKUP(A54,'08.04'!A$2:B$200,2,FALSE)-1</f>
        <v>3.5582979581732621E-2</v>
      </c>
      <c r="O54" s="12">
        <f>(B54-VLOOKUP(A54,'08.04'!A$2:B$200,2,FALSE))/G54*1000000</f>
        <v>58.993762500262974</v>
      </c>
      <c r="P54" s="14">
        <f>B54-2*VLOOKUP(A54,'08.04'!A$2:B$200,2,FALSE)+VLOOKUP(A54,'07.04'!A$2:B$200,2,FALSE)</f>
        <v>-7178</v>
      </c>
      <c r="Q54" s="30">
        <f t="shared" si="13"/>
        <v>-63.550243470562194</v>
      </c>
      <c r="R54" s="8">
        <f>(B54/VLOOKUP(A54,'06.04'!A$2:B$200,2,FALSE)-1)/3</f>
        <v>7.2207441556529764E-2</v>
      </c>
    </row>
    <row r="55" spans="1:18" ht="15.75" thickBot="1">
      <c r="A55" s="59" t="s">
        <v>138</v>
      </c>
      <c r="B55" s="60">
        <v>1343</v>
      </c>
      <c r="C55" s="60">
        <v>19</v>
      </c>
      <c r="D55" s="60">
        <v>179</v>
      </c>
      <c r="E55" s="61">
        <v>1.4200000000000001E-2</v>
      </c>
      <c r="F55" s="8">
        <f t="shared" si="7"/>
        <v>9.5959595959595953E-2</v>
      </c>
      <c r="G55" s="28">
        <v>4168978</v>
      </c>
      <c r="H55" s="28">
        <v>703199</v>
      </c>
      <c r="I55" s="11">
        <f t="shared" si="8"/>
        <v>0.16867419305163039</v>
      </c>
      <c r="J55" s="40">
        <f t="shared" si="9"/>
        <v>1145</v>
      </c>
      <c r="K55" s="12">
        <f t="shared" si="10"/>
        <v>2.7464764745700267</v>
      </c>
      <c r="L55" s="13">
        <f t="shared" si="11"/>
        <v>4557.4718791991709</v>
      </c>
      <c r="M55" s="13">
        <f t="shared" si="12"/>
        <v>35.379357399103469</v>
      </c>
      <c r="N55" s="8">
        <f>B55/VLOOKUP(A55,'08.04'!A$2:B$200,2,FALSE)-1</f>
        <v>4.7581903276131099E-2</v>
      </c>
      <c r="O55" s="12">
        <f>(B55-VLOOKUP(A55,'08.04'!A$2:B$200,2,FALSE))/G55*1000000</f>
        <v>14.631883401639442</v>
      </c>
      <c r="P55" s="14">
        <f>B55-2*VLOOKUP(A55,'08.04'!A$2:B$200,2,FALSE)+VLOOKUP(A55,'07.04'!A$2:B$200,2,FALSE)</f>
        <v>1</v>
      </c>
      <c r="Q55" s="30">
        <f t="shared" si="13"/>
        <v>0.74460163812360391</v>
      </c>
      <c r="R55" s="8">
        <f>(B55/VLOOKUP(A55,'06.04'!A$2:B$200,2,FALSE)-1)/3</f>
        <v>4.5403271291596159E-2</v>
      </c>
    </row>
    <row r="56" spans="1:18" ht="15.75" thickBot="1">
      <c r="A56" s="59" t="s">
        <v>50</v>
      </c>
      <c r="B56" s="60">
        <v>5335</v>
      </c>
      <c r="C56" s="60">
        <v>104</v>
      </c>
      <c r="D56" s="60">
        <v>243</v>
      </c>
      <c r="E56" s="61">
        <v>1.95E-2</v>
      </c>
      <c r="F56" s="8">
        <f t="shared" si="7"/>
        <v>0.29971181556195964</v>
      </c>
      <c r="G56" s="10">
        <v>10581065</v>
      </c>
      <c r="H56" s="10">
        <v>1729195</v>
      </c>
      <c r="I56" s="11">
        <f t="shared" si="8"/>
        <v>0.16342353061813722</v>
      </c>
      <c r="J56" s="40">
        <f t="shared" si="9"/>
        <v>4988</v>
      </c>
      <c r="K56" s="12">
        <f t="shared" si="10"/>
        <v>4.7140812385142707</v>
      </c>
      <c r="L56" s="13">
        <f t="shared" si="11"/>
        <v>9828.8782839912619</v>
      </c>
      <c r="M56" s="13">
        <f t="shared" si="12"/>
        <v>68.069178571658654</v>
      </c>
      <c r="N56" s="8">
        <f>B56/VLOOKUP(A56,'08.04'!A$2:B$200,2,FALSE)-1</f>
        <v>6.0003973773097519E-2</v>
      </c>
      <c r="O56" s="12">
        <f>(B56-VLOOKUP(A56,'08.04'!A$2:B$200,2,FALSE))/G56*1000000</f>
        <v>28.541550401590012</v>
      </c>
      <c r="P56" s="14">
        <f>B56-2*VLOOKUP(A56,'08.04'!A$2:B$200,2,FALSE)+VLOOKUP(A56,'07.04'!A$2:B$200,2,FALSE)</f>
        <v>97</v>
      </c>
      <c r="Q56" s="30">
        <f t="shared" si="13"/>
        <v>18.18181818181818</v>
      </c>
      <c r="R56" s="8">
        <f>(B56/VLOOKUP(A56,'06.04'!A$2:B$200,2,FALSE)-1)/3</f>
        <v>5.4018732302330674E-2</v>
      </c>
    </row>
    <row r="57" spans="1:18" ht="15.75" thickBot="1">
      <c r="A57" s="59" t="s">
        <v>55</v>
      </c>
      <c r="B57" s="60">
        <v>5546</v>
      </c>
      <c r="C57" s="60">
        <v>48</v>
      </c>
      <c r="D57" s="60">
        <v>1115</v>
      </c>
      <c r="E57" s="61">
        <v>8.6999999999999994E-3</v>
      </c>
      <c r="F57" s="8">
        <f t="shared" si="7"/>
        <v>4.1272570937231301E-2</v>
      </c>
      <c r="G57" s="9">
        <v>18875673</v>
      </c>
      <c r="H57" s="10">
        <v>1811116</v>
      </c>
      <c r="I57" s="11">
        <f t="shared" si="8"/>
        <v>9.5949744414411078E-2</v>
      </c>
      <c r="J57" s="40">
        <f t="shared" si="9"/>
        <v>4383</v>
      </c>
      <c r="K57" s="12">
        <f t="shared" si="10"/>
        <v>2.3220364116288725</v>
      </c>
      <c r="L57" s="13">
        <f t="shared" si="11"/>
        <v>2542.9556869310036</v>
      </c>
      <c r="M57" s="13">
        <f t="shared" si="12"/>
        <v>24.299867691435075</v>
      </c>
      <c r="N57" s="8">
        <f>B57/VLOOKUP(A57,'08.04'!A$2:B$200,2,FALSE)-1</f>
        <v>8.4050039093041429E-2</v>
      </c>
      <c r="O57" s="12">
        <f>(B57-VLOOKUP(A57,'08.04'!A$2:B$200,2,FALSE))/G57*1000000</f>
        <v>22.780644695423575</v>
      </c>
      <c r="P57" s="14">
        <f>B57-2*VLOOKUP(A57,'08.04'!A$2:B$200,2,FALSE)+VLOOKUP(A57,'07.04'!A$2:B$200,2,FALSE)</f>
        <v>129</v>
      </c>
      <c r="Q57" s="30">
        <f t="shared" si="13"/>
        <v>23.260007212405334</v>
      </c>
      <c r="R57" s="8">
        <f>(B57/VLOOKUP(A57,'06.04'!A$2:B$200,2,FALSE)-1)/3</f>
        <v>8.0146126891821393E-2</v>
      </c>
    </row>
    <row r="58" spans="1:18" ht="15.75" thickBot="1">
      <c r="A58" s="59" t="s">
        <v>14</v>
      </c>
      <c r="B58" s="60">
        <v>23280</v>
      </c>
      <c r="C58" s="60">
        <v>895</v>
      </c>
      <c r="D58" s="60">
        <v>9800</v>
      </c>
      <c r="E58" s="61">
        <v>3.85E-2</v>
      </c>
      <c r="F58" s="8">
        <f t="shared" si="7"/>
        <v>8.3683964469378216E-2</v>
      </c>
      <c r="G58" s="10">
        <v>8769314</v>
      </c>
      <c r="H58" s="10">
        <v>1482447</v>
      </c>
      <c r="I58" s="11">
        <f t="shared" si="8"/>
        <v>0.16904936919809235</v>
      </c>
      <c r="J58" s="40">
        <f t="shared" si="9"/>
        <v>12585</v>
      </c>
      <c r="K58" s="12">
        <f t="shared" si="10"/>
        <v>14.351179579155222</v>
      </c>
      <c r="L58" s="13">
        <f t="shared" si="11"/>
        <v>102060.43482990803</v>
      </c>
      <c r="M58" s="13">
        <f t="shared" si="12"/>
        <v>382.71237609602832</v>
      </c>
      <c r="N58" s="8">
        <f>B58/VLOOKUP(A58,'08.04'!A$2:B$200,2,FALSE)-1</f>
        <v>4.2637047653171001E-2</v>
      </c>
      <c r="O58" s="12">
        <f>(B58-VLOOKUP(A58,'08.04'!A$2:B$200,2,FALSE))/G58*1000000</f>
        <v>108.56037313751111</v>
      </c>
      <c r="P58" s="14">
        <f>B58-2*VLOOKUP(A58,'08.04'!A$2:B$200,2,FALSE)+VLOOKUP(A58,'07.04'!A$2:B$200,2,FALSE)</f>
        <v>336</v>
      </c>
      <c r="Q58" s="30">
        <f t="shared" si="13"/>
        <v>14.43298969072165</v>
      </c>
      <c r="R58" s="8">
        <f>(B58/VLOOKUP(A58,'06.04'!A$2:B$200,2,FALSE)-1)/3</f>
        <v>3.4439178515007919E-2</v>
      </c>
    </row>
    <row r="59" spans="1:18" ht="15.75" thickBot="1">
      <c r="A59" s="59" t="s">
        <v>34</v>
      </c>
      <c r="B59" s="60">
        <v>8419</v>
      </c>
      <c r="C59" s="60">
        <v>687</v>
      </c>
      <c r="D59" s="60">
        <v>255</v>
      </c>
      <c r="E59" s="61">
        <v>8.1699999999999995E-2</v>
      </c>
      <c r="F59" s="8">
        <f t="shared" si="7"/>
        <v>0.72929936305732479</v>
      </c>
      <c r="G59" s="10">
        <v>10171617</v>
      </c>
      <c r="H59" s="10">
        <v>2002557</v>
      </c>
      <c r="I59" s="11">
        <f t="shared" si="8"/>
        <v>0.19687695673165831</v>
      </c>
      <c r="J59" s="40">
        <f t="shared" si="9"/>
        <v>7477</v>
      </c>
      <c r="K59" s="12">
        <f t="shared" si="10"/>
        <v>7.3508469695624594</v>
      </c>
      <c r="L59" s="13">
        <f t="shared" si="11"/>
        <v>67540.883617619504</v>
      </c>
      <c r="M59" s="13">
        <f t="shared" si="12"/>
        <v>222.81891743345068</v>
      </c>
      <c r="N59" s="8">
        <f>B59/VLOOKUP(A59,'08.04'!A$2:B$200,2,FALSE)-1</f>
        <v>9.4371506564409291E-2</v>
      </c>
      <c r="O59" s="12">
        <f>(B59-VLOOKUP(A59,'08.04'!A$2:B$200,2,FALSE))/G59*1000000</f>
        <v>71.375082250934142</v>
      </c>
      <c r="P59" s="14">
        <f>B59-2*VLOOKUP(A59,'08.04'!A$2:B$200,2,FALSE)+VLOOKUP(A59,'07.04'!A$2:B$200,2,FALSE)</f>
        <v>239</v>
      </c>
      <c r="Q59" s="30">
        <f t="shared" si="13"/>
        <v>28.388169616343983</v>
      </c>
      <c r="R59" s="8">
        <f>(B59/VLOOKUP(A59,'06.04'!A$2:B$200,2,FALSE)-1)/3</f>
        <v>7.7550024402147422E-2</v>
      </c>
    </row>
    <row r="60" spans="1:18" ht="15.75" thickBot="1">
      <c r="A60" s="59" t="s">
        <v>53</v>
      </c>
      <c r="B60" s="60">
        <v>4450</v>
      </c>
      <c r="C60" s="60">
        <v>242</v>
      </c>
      <c r="D60" s="60">
        <v>140</v>
      </c>
      <c r="E60" s="61">
        <v>5.4399999999999997E-2</v>
      </c>
      <c r="F60" s="8">
        <f t="shared" si="7"/>
        <v>0.63350785340314131</v>
      </c>
      <c r="G60" s="9">
        <v>17372892</v>
      </c>
      <c r="H60" s="10">
        <v>1112493</v>
      </c>
      <c r="I60" s="11">
        <f t="shared" si="8"/>
        <v>6.4036143205172744E-2</v>
      </c>
      <c r="J60" s="40">
        <f t="shared" si="9"/>
        <v>4068</v>
      </c>
      <c r="K60" s="12">
        <f t="shared" si="10"/>
        <v>2.3415790531593705</v>
      </c>
      <c r="L60" s="13">
        <f t="shared" si="11"/>
        <v>13929.747563042469</v>
      </c>
      <c r="M60" s="13">
        <f t="shared" si="12"/>
        <v>57.111824615764142</v>
      </c>
      <c r="N60" s="8">
        <f>B60/VLOOKUP(A60,'08.04'!A$2:B$200,2,FALSE)-1</f>
        <v>0.11389236545682113</v>
      </c>
      <c r="O60" s="12">
        <f>(B60-VLOOKUP(A60,'08.04'!A$2:B$200,2,FALSE))/G60*1000000</f>
        <v>26.190227856133568</v>
      </c>
      <c r="P60" s="14">
        <f>B60-2*VLOOKUP(A60,'08.04'!A$2:B$200,2,FALSE)+VLOOKUP(A60,'07.04'!A$2:B$200,2,FALSE)</f>
        <v>207</v>
      </c>
      <c r="Q60" s="30">
        <f t="shared" si="13"/>
        <v>46.516853932584269</v>
      </c>
      <c r="R60" s="8">
        <f>(B60/VLOOKUP(A60,'06.04'!A$2:B$200,2,FALSE)-1)/3</f>
        <v>7.3505211190345587E-2</v>
      </c>
    </row>
    <row r="61" spans="1:18" ht="15.75" thickBot="1">
      <c r="A61" s="59" t="s">
        <v>143</v>
      </c>
      <c r="B61" s="60">
        <v>1207</v>
      </c>
      <c r="C61" s="60">
        <v>24</v>
      </c>
      <c r="D61" s="60">
        <v>83</v>
      </c>
      <c r="E61" s="61">
        <v>1.9900000000000001E-2</v>
      </c>
      <c r="F61" s="8">
        <f t="shared" si="7"/>
        <v>0.22429906542056074</v>
      </c>
      <c r="G61" s="9">
        <v>1291526</v>
      </c>
      <c r="H61" s="10">
        <v>228803</v>
      </c>
      <c r="I61" s="11">
        <f t="shared" si="8"/>
        <v>0.17715709943121546</v>
      </c>
      <c r="J61" s="40">
        <f t="shared" si="9"/>
        <v>1100</v>
      </c>
      <c r="K61" s="12">
        <f t="shared" si="10"/>
        <v>8.5170565671926077</v>
      </c>
      <c r="L61" s="13">
        <f t="shared" si="11"/>
        <v>18582.66887387478</v>
      </c>
      <c r="M61" s="13">
        <f t="shared" si="12"/>
        <v>125.80526299332668</v>
      </c>
      <c r="N61" s="8">
        <f>B61/VLOOKUP(A61,'08.04'!A$2:B$200,2,FALSE)-1</f>
        <v>1.8565400843881807E-2</v>
      </c>
      <c r="O61" s="12">
        <f>(B61-VLOOKUP(A61,'08.04'!A$2:B$200,2,FALSE))/G61*1000000</f>
        <v>17.034113134385215</v>
      </c>
      <c r="P61" s="14">
        <f>B61-2*VLOOKUP(A61,'08.04'!A$2:B$200,2,FALSE)+VLOOKUP(A61,'07.04'!A$2:B$200,2,FALSE)</f>
        <v>-55</v>
      </c>
      <c r="Q61" s="30">
        <f t="shared" si="13"/>
        <v>-45.567522783761397</v>
      </c>
      <c r="R61" s="8">
        <f>(B61/VLOOKUP(A61,'06.04'!A$2:B$200,2,FALSE)-1)/3</f>
        <v>2.9783393501805033E-2</v>
      </c>
    </row>
    <row r="62" spans="1:18" ht="15.75" thickBot="1">
      <c r="A62" s="59" t="s">
        <v>74</v>
      </c>
      <c r="B62" s="60">
        <v>1845</v>
      </c>
      <c r="C62" s="60">
        <v>18</v>
      </c>
      <c r="D62" s="60">
        <v>95</v>
      </c>
      <c r="E62" s="61">
        <v>9.7999999999999997E-3</v>
      </c>
      <c r="F62" s="8">
        <f t="shared" si="7"/>
        <v>0.15929203539823009</v>
      </c>
      <c r="G62" s="10">
        <v>57370084</v>
      </c>
      <c r="H62" s="10">
        <v>3253808</v>
      </c>
      <c r="I62" s="11">
        <f t="shared" si="8"/>
        <v>5.6716110089711565E-2</v>
      </c>
      <c r="J62" s="40">
        <f t="shared" si="9"/>
        <v>1732</v>
      </c>
      <c r="K62" s="12">
        <f t="shared" si="10"/>
        <v>0.30189950567267776</v>
      </c>
      <c r="L62" s="13">
        <f t="shared" si="11"/>
        <v>313.75237310093536</v>
      </c>
      <c r="M62" s="13">
        <f t="shared" si="12"/>
        <v>3.0776888462416396</v>
      </c>
      <c r="N62" s="8">
        <f>B62/VLOOKUP(A62,'08.04'!A$2:B$200,2,FALSE)-1</f>
        <v>5.4888507718696466E-2</v>
      </c>
      <c r="O62" s="12">
        <f>(B62-VLOOKUP(A62,'08.04'!A$2:B$200,2,FALSE))/G62*1000000</f>
        <v>1.6733459898716552</v>
      </c>
      <c r="P62" s="14">
        <f>B62-2*VLOOKUP(A62,'08.04'!A$2:B$200,2,FALSE)+VLOOKUP(A62,'07.04'!A$2:B$200,2,FALSE)</f>
        <v>33</v>
      </c>
      <c r="Q62" s="30">
        <f t="shared" si="13"/>
        <v>17.886178861788618</v>
      </c>
      <c r="R62" s="8">
        <f>(B62/VLOOKUP(A62,'06.04'!A$2:B$200,2,FALSE)-1)/3</f>
        <v>3.8267875125881146E-2</v>
      </c>
    </row>
    <row r="63" spans="1:18" ht="15.75" thickBot="1">
      <c r="A63" s="59" t="s">
        <v>18</v>
      </c>
      <c r="B63" s="60">
        <v>10423</v>
      </c>
      <c r="C63" s="60">
        <v>204</v>
      </c>
      <c r="D63" s="60">
        <v>6973</v>
      </c>
      <c r="E63" s="61">
        <v>1.9599999999999999E-2</v>
      </c>
      <c r="F63" s="8">
        <f t="shared" si="7"/>
        <v>2.8424132645952348E-2</v>
      </c>
      <c r="G63" s="10">
        <v>51468581</v>
      </c>
      <c r="H63" s="10">
        <v>5875156</v>
      </c>
      <c r="I63" s="11">
        <f t="shared" si="8"/>
        <v>0.11415033960232943</v>
      </c>
      <c r="J63" s="40">
        <f t="shared" si="9"/>
        <v>3246</v>
      </c>
      <c r="K63" s="12">
        <f t="shared" si="10"/>
        <v>0.63067602349479968</v>
      </c>
      <c r="L63" s="13">
        <f t="shared" si="11"/>
        <v>3963.5831421114954</v>
      </c>
      <c r="M63" s="13">
        <f t="shared" si="12"/>
        <v>15.810556140939195</v>
      </c>
      <c r="N63" s="8">
        <f>B63/VLOOKUP(A63,'08.04'!A$2:B$200,2,FALSE)-1</f>
        <v>3.755778120184905E-3</v>
      </c>
      <c r="O63" s="12">
        <f>(B63-VLOOKUP(A63,'08.04'!A$2:B$200,2,FALSE))/G63*1000000</f>
        <v>0.75774383599190342</v>
      </c>
      <c r="P63" s="14">
        <f>B63-2*VLOOKUP(A63,'08.04'!A$2:B$200,2,FALSE)+VLOOKUP(A63,'07.04'!A$2:B$200,2,FALSE)</f>
        <v>-14</v>
      </c>
      <c r="Q63" s="30">
        <f t="shared" si="13"/>
        <v>-1.343183344526528</v>
      </c>
      <c r="R63" s="8">
        <f>(B63/VLOOKUP(A63,'06.04'!A$2:B$200,2,FALSE)-1)/3</f>
        <v>4.5053805263840134E-3</v>
      </c>
    </row>
    <row r="64" spans="1:18" ht="15.75" thickBot="1">
      <c r="A64" s="59" t="s">
        <v>42</v>
      </c>
      <c r="B64" s="60">
        <v>4667</v>
      </c>
      <c r="C64" s="60">
        <v>94</v>
      </c>
      <c r="D64" s="60">
        <v>632</v>
      </c>
      <c r="E64" s="61">
        <v>2.0199999999999999E-2</v>
      </c>
      <c r="F64" s="8">
        <f t="shared" si="7"/>
        <v>0.12947658402203857</v>
      </c>
      <c r="G64" s="10">
        <v>125903471</v>
      </c>
      <c r="H64" s="10">
        <v>28810916</v>
      </c>
      <c r="I64" s="11">
        <f t="shared" si="8"/>
        <v>0.22883337346593088</v>
      </c>
      <c r="J64" s="40">
        <f t="shared" si="9"/>
        <v>3941</v>
      </c>
      <c r="K64" s="12">
        <f t="shared" si="10"/>
        <v>0.31301758154070269</v>
      </c>
      <c r="L64" s="13">
        <f t="shared" si="11"/>
        <v>746.60372151296758</v>
      </c>
      <c r="M64" s="13">
        <f t="shared" si="12"/>
        <v>4.8342537301767416</v>
      </c>
      <c r="N64" s="8">
        <f>B64/VLOOKUP(A64,'08.04'!A$2:B$200,2,FALSE)-1</f>
        <v>9.631195677707316E-2</v>
      </c>
      <c r="O64" s="12">
        <f>(B64-VLOOKUP(A64,'08.04'!A$2:B$200,2,FALSE))/G64*1000000</f>
        <v>3.2564630406416675</v>
      </c>
      <c r="P64" s="14">
        <f>B64-2*VLOOKUP(A64,'08.04'!A$2:B$200,2,FALSE)+VLOOKUP(A64,'07.04'!A$2:B$200,2,FALSE)</f>
        <v>59</v>
      </c>
      <c r="Q64" s="30">
        <f t="shared" si="13"/>
        <v>12.641954146132418</v>
      </c>
      <c r="R64" s="8">
        <f>(B64/VLOOKUP(A64,'06.04'!A$2:B$200,2,FALSE)-1)/3</f>
        <v>9.2410144134282099E-2</v>
      </c>
    </row>
  </sheetData>
  <sortState ref="A2:R64">
    <sortCondition ref="A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65"/>
  <sheetViews>
    <sheetView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F46" sqref="F46"/>
    </sheetView>
  </sheetViews>
  <sheetFormatPr defaultRowHeight="15"/>
  <cols>
    <col min="1" max="1" width="19.85546875" customWidth="1"/>
    <col min="6" max="6" width="9.28515625" customWidth="1"/>
    <col min="7" max="7" width="14.140625" customWidth="1"/>
    <col min="8" max="8" width="11.28515625" customWidth="1"/>
    <col min="10" max="10" width="9.7109375" bestFit="1" customWidth="1"/>
    <col min="16" max="16" width="11" customWidth="1"/>
  </cols>
  <sheetData>
    <row r="1" spans="1:18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  <c r="R1" s="62" t="s">
        <v>154</v>
      </c>
    </row>
    <row r="2" spans="1:18" ht="15.75" thickBot="1">
      <c r="A2" s="63" t="s">
        <v>40</v>
      </c>
      <c r="B2" s="64">
        <v>6152</v>
      </c>
      <c r="C2" s="64">
        <v>53</v>
      </c>
      <c r="D2" s="64">
        <v>2987</v>
      </c>
      <c r="E2" s="65">
        <v>8.6999999999999994E-3</v>
      </c>
      <c r="F2" s="8">
        <f t="shared" ref="F2:F33" si="0">IF(C2&gt;0,C2/(C2+D2),0)</f>
        <v>1.7434210526315788E-2</v>
      </c>
      <c r="G2" s="9">
        <v>25812476</v>
      </c>
      <c r="H2" s="10">
        <v>3607226</v>
      </c>
      <c r="I2" s="11">
        <f t="shared" ref="I2:I33" si="1">H2/G2</f>
        <v>0.13974738417190199</v>
      </c>
      <c r="J2" s="40">
        <f t="shared" ref="J2:J33" si="2">B2-D2-C2</f>
        <v>3112</v>
      </c>
      <c r="K2" s="12">
        <f t="shared" ref="K2:K33" si="3">J2/G2*10000</f>
        <v>1.2056185543765736</v>
      </c>
      <c r="L2" s="13">
        <f t="shared" ref="L2:L33" si="4">C2/G2*1000000000</f>
        <v>2053.2706742274549</v>
      </c>
      <c r="M2" s="13">
        <f t="shared" ref="M2:M33" si="5">SQRT(J2*C2)/G2*1000000</f>
        <v>15.733598514026967</v>
      </c>
      <c r="N2" s="8">
        <f>B2/VLOOKUP(A2,'09.04'!A$2:B$200,2,FALSE)-1</f>
        <v>7.8636959370903536E-3</v>
      </c>
      <c r="O2" s="12">
        <f>(B2-VLOOKUP(A2,'09.04'!A$2:B$200,2,FALSE))/G2*1000000</f>
        <v>1.8595658936399593</v>
      </c>
      <c r="P2" s="14">
        <f>B2-2*VLOOKUP(A2,'09.04'!A$2:B$200,2,FALSE)+VLOOKUP(A2,'08.04'!A$2:B$200,2,FALSE)</f>
        <v>-46</v>
      </c>
      <c r="Q2" s="30">
        <f t="shared" ref="Q2:Q33" si="6">P2/B2*1000</f>
        <v>-7.4772431729518853</v>
      </c>
      <c r="R2" s="8">
        <f>(B2/VLOOKUP(A2,'07.04'!A$2:B$200,2,FALSE)-1)/3</f>
        <v>2.0962911771481203E-2</v>
      </c>
    </row>
    <row r="3" spans="1:18" ht="15.75" thickBot="1">
      <c r="A3" s="66" t="s">
        <v>22</v>
      </c>
      <c r="B3" s="67">
        <v>13306</v>
      </c>
      <c r="C3" s="67">
        <v>295</v>
      </c>
      <c r="D3" s="67">
        <v>5240</v>
      </c>
      <c r="E3" s="68">
        <v>2.2200000000000001E-2</v>
      </c>
      <c r="F3" s="8">
        <f t="shared" si="0"/>
        <v>5.3297199638663056E-2</v>
      </c>
      <c r="G3" s="10">
        <v>8692741</v>
      </c>
      <c r="H3" s="10">
        <v>1585001</v>
      </c>
      <c r="I3" s="11">
        <f t="shared" si="1"/>
        <v>0.18233615841079356</v>
      </c>
      <c r="J3" s="40">
        <f t="shared" si="2"/>
        <v>7771</v>
      </c>
      <c r="K3" s="12">
        <f t="shared" si="3"/>
        <v>8.9396428583343273</v>
      </c>
      <c r="L3" s="13">
        <f t="shared" si="4"/>
        <v>33936.361384746189</v>
      </c>
      <c r="M3" s="13">
        <f t="shared" si="5"/>
        <v>174.17776858456969</v>
      </c>
      <c r="N3" s="8">
        <f>B3/VLOOKUP(A3,'09.04'!A$2:B$200,2,FALSE)-1</f>
        <v>2.2673122742294938E-2</v>
      </c>
      <c r="O3" s="12">
        <f>(B3-VLOOKUP(A3,'09.04'!A$2:B$200,2,FALSE))/G3*1000000</f>
        <v>33.936361384746192</v>
      </c>
      <c r="P3" s="14">
        <f>B3-2*VLOOKUP(A3,'09.04'!A$2:B$200,2,FALSE)+VLOOKUP(A3,'08.04'!A$2:B$200,2,FALSE)</f>
        <v>5</v>
      </c>
      <c r="Q3" s="30">
        <f t="shared" si="6"/>
        <v>0.37577032917480835</v>
      </c>
      <c r="R3" s="8">
        <f>(B3/VLOOKUP(A3,'07.04'!A$2:B$200,2,FALSE)-1)/3</f>
        <v>2.464352972827551E-2</v>
      </c>
    </row>
    <row r="4" spans="1:18" ht="15.75" thickBot="1">
      <c r="A4" s="66" t="s">
        <v>141</v>
      </c>
      <c r="B4" s="67">
        <v>1666</v>
      </c>
      <c r="C4" s="67">
        <v>235</v>
      </c>
      <c r="D4" s="67">
        <v>347</v>
      </c>
      <c r="E4" s="68">
        <v>0.1411</v>
      </c>
      <c r="F4" s="8">
        <f t="shared" si="0"/>
        <v>0.40378006872852235</v>
      </c>
      <c r="G4" s="10">
        <v>43431430</v>
      </c>
      <c r="H4" s="10">
        <v>2263259</v>
      </c>
      <c r="I4" s="11">
        <f t="shared" si="1"/>
        <v>5.2111086372242404E-2</v>
      </c>
      <c r="J4" s="40">
        <f t="shared" si="2"/>
        <v>1084</v>
      </c>
      <c r="K4" s="12">
        <f t="shared" si="3"/>
        <v>0.24958883462966797</v>
      </c>
      <c r="L4" s="13">
        <f t="shared" si="4"/>
        <v>5410.8280570084844</v>
      </c>
      <c r="M4" s="13">
        <f t="shared" si="5"/>
        <v>11.621025209207053</v>
      </c>
      <c r="N4" s="8">
        <f>B4/VLOOKUP(A4,'09.04'!A$2:B$200,2,FALSE)-1</f>
        <v>5.9796437659032975E-2</v>
      </c>
      <c r="O4" s="12">
        <f>(B4-VLOOKUP(A4,'09.04'!A$2:B$200,2,FALSE))/G4*1000000</f>
        <v>2.1643312228033937</v>
      </c>
      <c r="P4" s="14">
        <f>B4-2*VLOOKUP(A4,'09.04'!A$2:B$200,2,FALSE)+VLOOKUP(A4,'08.04'!A$2:B$200,2,FALSE)</f>
        <v>-10</v>
      </c>
      <c r="Q4" s="30">
        <f t="shared" si="6"/>
        <v>-6.0024009603841542</v>
      </c>
      <c r="R4" s="8">
        <f>(B4/VLOOKUP(A4,'07.04'!A$2:B$200,2,FALSE)-1)/3</f>
        <v>5.6921995783555834E-2</v>
      </c>
    </row>
    <row r="5" spans="1:18" ht="15.75" thickBot="1">
      <c r="A5" s="66" t="s">
        <v>131</v>
      </c>
      <c r="B5" s="67">
        <v>1894</v>
      </c>
      <c r="C5" s="67">
        <v>79</v>
      </c>
      <c r="D5" s="67">
        <v>365</v>
      </c>
      <c r="E5" s="68">
        <v>4.1799999999999997E-2</v>
      </c>
      <c r="F5" s="8">
        <f t="shared" si="0"/>
        <v>0.17792792792792791</v>
      </c>
      <c r="G5" s="10">
        <v>45603404</v>
      </c>
      <c r="H5" s="10">
        <v>5013375</v>
      </c>
      <c r="I5" s="11">
        <f t="shared" si="1"/>
        <v>0.10993422771686079</v>
      </c>
      <c r="J5" s="40">
        <f t="shared" si="2"/>
        <v>1450</v>
      </c>
      <c r="K5" s="12">
        <f t="shared" si="3"/>
        <v>0.31795872080075427</v>
      </c>
      <c r="L5" s="13">
        <f t="shared" si="4"/>
        <v>1732.3268236730748</v>
      </c>
      <c r="M5" s="13">
        <f t="shared" si="5"/>
        <v>7.4216468581031574</v>
      </c>
      <c r="N5" s="8">
        <f>B5/VLOOKUP(A5,'09.04'!A$2:B$200,2,FALSE)-1</f>
        <v>5.5153203342618307E-2</v>
      </c>
      <c r="O5" s="12">
        <f>(B5-VLOOKUP(A5,'09.04'!A$2:B$200,2,FALSE))/G5*1000000</f>
        <v>2.1708905765017015</v>
      </c>
      <c r="P5" s="14">
        <f>B5-2*VLOOKUP(A5,'09.04'!A$2:B$200,2,FALSE)+VLOOKUP(A5,'08.04'!A$2:B$200,2,FALSE)</f>
        <v>19</v>
      </c>
      <c r="Q5" s="30">
        <f t="shared" si="6"/>
        <v>10.031678986272439</v>
      </c>
      <c r="R5" s="8">
        <f>(B5/VLOOKUP(A5,'07.04'!A$2:B$200,2,FALSE)-1)/3</f>
        <v>5.4463554463554477E-2</v>
      </c>
    </row>
    <row r="6" spans="1:18" ht="15.75" thickBot="1">
      <c r="A6" s="66" t="s">
        <v>153</v>
      </c>
      <c r="B6" s="67">
        <v>1486</v>
      </c>
      <c r="C6" s="67">
        <v>16</v>
      </c>
      <c r="D6" s="67">
        <v>139</v>
      </c>
      <c r="E6" s="68">
        <v>1.0800000000000001E-2</v>
      </c>
      <c r="F6" s="8">
        <f t="shared" si="0"/>
        <v>0.1032258064516129</v>
      </c>
      <c r="G6" s="10">
        <v>9502131</v>
      </c>
      <c r="H6" s="10">
        <v>1336826</v>
      </c>
      <c r="I6" s="11">
        <f t="shared" si="1"/>
        <v>0.14068696800749222</v>
      </c>
      <c r="J6" s="40">
        <f t="shared" si="2"/>
        <v>1331</v>
      </c>
      <c r="K6" s="12">
        <f t="shared" si="3"/>
        <v>1.4007384238335592</v>
      </c>
      <c r="L6" s="13">
        <f t="shared" si="4"/>
        <v>1683.8328160283204</v>
      </c>
      <c r="M6" s="13">
        <f t="shared" si="5"/>
        <v>15.357764566247043</v>
      </c>
      <c r="N6" s="8">
        <f>B6/VLOOKUP(A6,'09.04'!A$2:B$200,2,FALSE)-1</f>
        <v>0.39399624765478425</v>
      </c>
      <c r="O6" s="12">
        <f>(B6-VLOOKUP(A6,'09.04'!A$2:B$200,2,FALSE))/G6*1000000</f>
        <v>44.200611420743414</v>
      </c>
      <c r="P6" s="14" t="e">
        <f>B6-2*VLOOKUP(A6,'09.04'!A$2:B$200,2,FALSE)+VLOOKUP(A6,'08.04'!A$2:B$200,2,FALSE)</f>
        <v>#N/A</v>
      </c>
      <c r="Q6" s="30" t="e">
        <f t="shared" si="6"/>
        <v>#N/A</v>
      </c>
      <c r="R6" s="8" t="e">
        <f>(B6/VLOOKUP(A6,'07.04'!A$2:B$200,2,FALSE)-1)/3</f>
        <v>#N/A</v>
      </c>
    </row>
    <row r="7" spans="1:18" ht="15.75" thickBot="1">
      <c r="A7" s="66" t="s">
        <v>24</v>
      </c>
      <c r="B7" s="67">
        <v>24983</v>
      </c>
      <c r="C7" s="67">
        <v>2523</v>
      </c>
      <c r="D7" s="67">
        <v>5164</v>
      </c>
      <c r="E7" s="68">
        <v>0.10100000000000001</v>
      </c>
      <c r="F7" s="8">
        <f t="shared" si="0"/>
        <v>0.32821646936386106</v>
      </c>
      <c r="G7" s="10">
        <v>25812476</v>
      </c>
      <c r="H7" s="10">
        <v>2099099</v>
      </c>
      <c r="I7" s="11">
        <f t="shared" si="1"/>
        <v>8.1321102245286353E-2</v>
      </c>
      <c r="J7" s="40">
        <f t="shared" si="2"/>
        <v>17296</v>
      </c>
      <c r="K7" s="12">
        <f t="shared" si="3"/>
        <v>6.7006357700826529</v>
      </c>
      <c r="L7" s="13">
        <f t="shared" si="4"/>
        <v>97743.432284450362</v>
      </c>
      <c r="M7" s="13">
        <f t="shared" si="5"/>
        <v>255.91856881747358</v>
      </c>
      <c r="N7" s="8">
        <f>B7/VLOOKUP(A7,'09.04'!A$2:B$200,2,FALSE)-1</f>
        <v>0</v>
      </c>
      <c r="O7" s="12">
        <f>(B7-VLOOKUP(A7,'09.04'!A$2:B$200,2,FALSE))/G7*1000000</f>
        <v>0</v>
      </c>
      <c r="P7" s="14">
        <f>B7-2*VLOOKUP(A7,'09.04'!A$2:B$200,2,FALSE)+VLOOKUP(A7,'08.04'!A$2:B$200,2,FALSE)</f>
        <v>-2789</v>
      </c>
      <c r="Q7" s="30">
        <f t="shared" si="6"/>
        <v>-111.63591242044591</v>
      </c>
      <c r="R7" s="8">
        <f>(B7/VLOOKUP(A7,'07.04'!A$2:B$200,2,FALSE)-1)/3</f>
        <v>6.6765958809775469E-2</v>
      </c>
    </row>
    <row r="8" spans="1:18" ht="15.75" thickBot="1">
      <c r="A8" s="66" t="s">
        <v>32</v>
      </c>
      <c r="B8" s="67">
        <v>18176</v>
      </c>
      <c r="C8" s="67">
        <v>957</v>
      </c>
      <c r="D8" s="67">
        <v>296</v>
      </c>
      <c r="E8" s="68">
        <v>5.2699999999999997E-2</v>
      </c>
      <c r="F8" s="8">
        <f t="shared" si="0"/>
        <v>0.76376695929768557</v>
      </c>
      <c r="G8" s="9">
        <v>217014289</v>
      </c>
      <c r="H8" s="10">
        <v>14580478</v>
      </c>
      <c r="I8" s="11">
        <f t="shared" si="1"/>
        <v>6.7186718751040403E-2</v>
      </c>
      <c r="J8" s="40">
        <f t="shared" si="2"/>
        <v>16923</v>
      </c>
      <c r="K8" s="12">
        <f t="shared" si="3"/>
        <v>0.77981040225420362</v>
      </c>
      <c r="L8" s="13">
        <f t="shared" si="4"/>
        <v>4409.847869510565</v>
      </c>
      <c r="M8" s="13">
        <f t="shared" si="5"/>
        <v>18.544123708072259</v>
      </c>
      <c r="N8" s="8">
        <f>B8/VLOOKUP(A8,'09.04'!A$2:B$200,2,FALSE)-1</f>
        <v>0.12232170422970046</v>
      </c>
      <c r="O8" s="12">
        <f>(B8-VLOOKUP(A8,'09.04'!A$2:B$200,2,FALSE))/G8*1000000</f>
        <v>9.1284311698019103</v>
      </c>
      <c r="P8" s="14">
        <f>B8-2*VLOOKUP(A8,'09.04'!A$2:B$200,2,FALSE)+VLOOKUP(A8,'08.04'!A$2:B$200,2,FALSE)</f>
        <v>-165</v>
      </c>
      <c r="Q8" s="30">
        <f t="shared" si="6"/>
        <v>-9.0779049295774641</v>
      </c>
      <c r="R8" s="8">
        <f>(B8/VLOOKUP(A8,'07.04'!A$2:B$200,2,FALSE)-1)/3</f>
        <v>0.16197950730324831</v>
      </c>
    </row>
    <row r="9" spans="1:18" ht="15.75" thickBot="1">
      <c r="A9" s="66" t="s">
        <v>16</v>
      </c>
      <c r="B9" s="67">
        <v>65077</v>
      </c>
      <c r="C9" s="67">
        <v>7978</v>
      </c>
      <c r="D9" s="67">
        <v>287</v>
      </c>
      <c r="E9" s="68">
        <v>0.1226</v>
      </c>
      <c r="F9" s="8">
        <f t="shared" si="0"/>
        <v>0.96527525710828799</v>
      </c>
      <c r="G9" s="9">
        <v>66673160</v>
      </c>
      <c r="H9" s="10">
        <v>10980918</v>
      </c>
      <c r="I9" s="11">
        <f t="shared" si="1"/>
        <v>0.16469772844124983</v>
      </c>
      <c r="J9" s="40">
        <f t="shared" si="2"/>
        <v>56812</v>
      </c>
      <c r="K9" s="12">
        <f t="shared" si="3"/>
        <v>8.5209700575163989</v>
      </c>
      <c r="L9" s="13">
        <f t="shared" si="4"/>
        <v>119658.34527717</v>
      </c>
      <c r="M9" s="13">
        <f t="shared" si="5"/>
        <v>319.31257056976699</v>
      </c>
      <c r="N9" s="8">
        <f>B9/VLOOKUP(A9,'09.04'!A$2:B$200,2,FALSE)-1</f>
        <v>7.1526188398399526E-2</v>
      </c>
      <c r="O9" s="12">
        <f>(B9-VLOOKUP(A9,'09.04'!A$2:B$200,2,FALSE))/G9*1000000</f>
        <v>65.153654034097087</v>
      </c>
      <c r="P9" s="14">
        <f>B9-2*VLOOKUP(A9,'09.04'!A$2:B$200,2,FALSE)+VLOOKUP(A9,'08.04'!A$2:B$200,2,FALSE)</f>
        <v>-1147</v>
      </c>
      <c r="Q9" s="30">
        <f t="shared" si="6"/>
        <v>-17.625274674616225</v>
      </c>
      <c r="R9" s="8">
        <f>(B9/VLOOKUP(A9,'07.04'!A$2:B$200,2,FALSE)-1)/3</f>
        <v>8.1600642705484061E-2</v>
      </c>
    </row>
    <row r="10" spans="1:18" ht="15.75" thickBot="1">
      <c r="A10" s="66" t="s">
        <v>155</v>
      </c>
      <c r="B10" s="67">
        <v>1190</v>
      </c>
      <c r="C10" s="67">
        <v>77</v>
      </c>
      <c r="D10" s="67">
        <v>112</v>
      </c>
      <c r="E10" s="68">
        <v>6.4799999999999996E-2</v>
      </c>
      <c r="F10" s="8">
        <f t="shared" si="0"/>
        <v>0.40740740740740738</v>
      </c>
      <c r="G10" s="9">
        <v>9706261</v>
      </c>
      <c r="H10" s="10">
        <v>1636952</v>
      </c>
      <c r="I10" s="11">
        <f t="shared" si="1"/>
        <v>0.16864908124766065</v>
      </c>
      <c r="J10" s="40">
        <f t="shared" si="2"/>
        <v>1001</v>
      </c>
      <c r="K10" s="12">
        <f t="shared" si="3"/>
        <v>1.0312931004018953</v>
      </c>
      <c r="L10" s="13">
        <f t="shared" si="4"/>
        <v>7933.0238492453482</v>
      </c>
      <c r="M10" s="13">
        <f t="shared" si="5"/>
        <v>28.602924257932806</v>
      </c>
      <c r="N10" s="8" t="e">
        <f>B10/VLOOKUP(A10,'09.04'!A$2:B$200,2,FALSE)-1</f>
        <v>#N/A</v>
      </c>
      <c r="O10" s="12" t="e">
        <f>(B10-VLOOKUP(A10,'09.04'!A$2:B$200,2,FALSE))/G10*1000000</f>
        <v>#N/A</v>
      </c>
      <c r="P10" s="14" t="e">
        <f>B10-2*VLOOKUP(A10,'09.04'!A$2:B$200,2,FALSE)+VLOOKUP(A10,'08.04'!A$2:B$200,2,FALSE)</f>
        <v>#N/A</v>
      </c>
      <c r="Q10" s="30" t="e">
        <f t="shared" si="6"/>
        <v>#N/A</v>
      </c>
      <c r="R10" s="8" t="e">
        <f>(B10/VLOOKUP(A10,'07.04'!A$2:B$200,2,FALSE)-1)/3</f>
        <v>#N/A</v>
      </c>
    </row>
    <row r="11" spans="1:18" ht="15.75" thickBot="1">
      <c r="A11" s="66" t="s">
        <v>8</v>
      </c>
      <c r="B11" s="67">
        <v>118235</v>
      </c>
      <c r="C11" s="67">
        <v>2607</v>
      </c>
      <c r="D11" s="67">
        <v>52407</v>
      </c>
      <c r="E11" s="68">
        <v>2.2100000000000002E-2</v>
      </c>
      <c r="F11" s="8">
        <f t="shared" si="0"/>
        <v>4.7387937615879595E-2</v>
      </c>
      <c r="G11" s="10">
        <v>81465657</v>
      </c>
      <c r="H11" s="10">
        <v>16771303</v>
      </c>
      <c r="I11" s="11">
        <f t="shared" si="1"/>
        <v>0.20586960957057032</v>
      </c>
      <c r="J11" s="40">
        <f t="shared" si="2"/>
        <v>63221</v>
      </c>
      <c r="K11" s="12">
        <f t="shared" si="3"/>
        <v>7.760448062181589</v>
      </c>
      <c r="L11" s="13">
        <f t="shared" si="4"/>
        <v>32001.214941407765</v>
      </c>
      <c r="M11" s="13">
        <f t="shared" si="5"/>
        <v>157.58926564950556</v>
      </c>
      <c r="N11" s="8">
        <f>B11/VLOOKUP(A11,'09.04'!A$2:B$200,2,FALSE)-1</f>
        <v>4.3593772066092384E-2</v>
      </c>
      <c r="O11" s="12">
        <f>(B11-VLOOKUP(A11,'09.04'!A$2:B$200,2,FALSE))/G11*1000000</f>
        <v>60.626774298278846</v>
      </c>
      <c r="P11" s="14">
        <f>B11-2*VLOOKUP(A11,'09.04'!A$2:B$200,2,FALSE)+VLOOKUP(A11,'08.04'!A$2:B$200,2,FALSE)</f>
        <v>-694</v>
      </c>
      <c r="Q11" s="30">
        <f t="shared" si="6"/>
        <v>-5.8696663424535878</v>
      </c>
      <c r="R11" s="8">
        <f>(B11/VLOOKUP(A11,'07.04'!A$2:B$200,2,FALSE)-1)/3</f>
        <v>4.7916162837565501E-2</v>
      </c>
    </row>
    <row r="12" spans="1:18" ht="15.75" thickBot="1">
      <c r="A12" s="66" t="s">
        <v>69</v>
      </c>
      <c r="B12" s="67">
        <v>1955</v>
      </c>
      <c r="C12" s="67">
        <v>87</v>
      </c>
      <c r="D12" s="67">
        <v>269</v>
      </c>
      <c r="E12" s="68">
        <v>4.4600000000000001E-2</v>
      </c>
      <c r="F12" s="8">
        <f t="shared" si="0"/>
        <v>0.2443820224719101</v>
      </c>
      <c r="G12" s="10">
        <v>10748112</v>
      </c>
      <c r="H12" s="10">
        <v>2108406</v>
      </c>
      <c r="I12" s="11">
        <f t="shared" si="1"/>
        <v>0.19616524278868699</v>
      </c>
      <c r="J12" s="40">
        <f t="shared" si="2"/>
        <v>1599</v>
      </c>
      <c r="K12" s="12">
        <f t="shared" si="3"/>
        <v>1.4877031426542635</v>
      </c>
      <c r="L12" s="13">
        <f t="shared" si="4"/>
        <v>8094.4448662239474</v>
      </c>
      <c r="M12" s="13">
        <f t="shared" si="5"/>
        <v>34.701773824291799</v>
      </c>
      <c r="N12" s="8">
        <f>B12/VLOOKUP(A12,'09.04'!A$2:B$200,2,FALSE)-1</f>
        <v>3.7685774946921491E-2</v>
      </c>
      <c r="O12" s="12">
        <f>(B12-VLOOKUP(A12,'09.04'!A$2:B$200,2,FALSE))/G12*1000000</f>
        <v>6.6058113276080492</v>
      </c>
      <c r="P12" s="14">
        <f>B12-2*VLOOKUP(A12,'09.04'!A$2:B$200,2,FALSE)+VLOOKUP(A12,'08.04'!A$2:B$200,2,FALSE)</f>
        <v>19</v>
      </c>
      <c r="Q12" s="30">
        <f t="shared" si="6"/>
        <v>9.7186700767263421</v>
      </c>
      <c r="R12" s="8">
        <f>(B12/VLOOKUP(A12,'07.04'!A$2:B$200,2,FALSE)-1)/3</f>
        <v>3.7986704653371284E-2</v>
      </c>
    </row>
    <row r="13" spans="1:18" ht="15.75" thickBot="1">
      <c r="A13" s="66" t="s">
        <v>46</v>
      </c>
      <c r="B13" s="67">
        <v>5635</v>
      </c>
      <c r="C13" s="67">
        <v>237</v>
      </c>
      <c r="D13" s="67">
        <v>1736</v>
      </c>
      <c r="E13" s="68">
        <v>4.2099999999999999E-2</v>
      </c>
      <c r="F13" s="8">
        <f t="shared" si="0"/>
        <v>0.12012164216928535</v>
      </c>
      <c r="G13" s="10">
        <v>5783798</v>
      </c>
      <c r="H13" s="10">
        <v>987535</v>
      </c>
      <c r="I13" s="11">
        <f t="shared" si="1"/>
        <v>0.17074161303696983</v>
      </c>
      <c r="J13" s="40">
        <f t="shared" si="2"/>
        <v>3662</v>
      </c>
      <c r="K13" s="12">
        <f t="shared" si="3"/>
        <v>6.3314797646805783</v>
      </c>
      <c r="L13" s="13">
        <f t="shared" si="4"/>
        <v>40976.534795993917</v>
      </c>
      <c r="M13" s="13">
        <f t="shared" si="5"/>
        <v>161.07206489257069</v>
      </c>
      <c r="N13" s="8">
        <f>B13/VLOOKUP(A13,'09.04'!A$2:B$200,2,FALSE)-1</f>
        <v>4.3132173269159635E-2</v>
      </c>
      <c r="O13" s="12">
        <f>(B13-VLOOKUP(A13,'09.04'!A$2:B$200,2,FALSE))/G13*1000000</f>
        <v>40.284947710829456</v>
      </c>
      <c r="P13" s="14">
        <f>B13-2*VLOOKUP(A13,'09.04'!A$2:B$200,2,FALSE)+VLOOKUP(A13,'08.04'!A$2:B$200,2,FALSE)</f>
        <v>217</v>
      </c>
      <c r="Q13" s="30">
        <f t="shared" si="6"/>
        <v>38.509316770186331</v>
      </c>
      <c r="R13" s="8">
        <f>(B13/VLOOKUP(A13,'07.04'!A$2:B$200,2,FALSE)-1)/3</f>
        <v>6.7934202093569748E-2</v>
      </c>
    </row>
    <row r="14" spans="1:18" ht="26.25" thickBot="1">
      <c r="A14" s="66" t="s">
        <v>132</v>
      </c>
      <c r="B14" s="67">
        <v>2349</v>
      </c>
      <c r="C14" s="67">
        <v>118</v>
      </c>
      <c r="D14" s="67">
        <v>80</v>
      </c>
      <c r="E14" s="68">
        <v>5.0299999999999997E-2</v>
      </c>
      <c r="F14" s="8">
        <f t="shared" si="0"/>
        <v>0.59595959595959591</v>
      </c>
      <c r="G14" s="10">
        <v>11163554</v>
      </c>
      <c r="H14" s="10">
        <v>726176</v>
      </c>
      <c r="I14" s="11">
        <f t="shared" si="1"/>
        <v>6.5048818682652498E-2</v>
      </c>
      <c r="J14" s="40">
        <f t="shared" si="2"/>
        <v>2151</v>
      </c>
      <c r="K14" s="12">
        <f t="shared" si="3"/>
        <v>1.9268057466287172</v>
      </c>
      <c r="L14" s="13">
        <f t="shared" si="4"/>
        <v>10570.110557981803</v>
      </c>
      <c r="M14" s="13">
        <f t="shared" si="5"/>
        <v>45.129313938525833</v>
      </c>
      <c r="N14" s="8">
        <f>B14/VLOOKUP(A14,'09.04'!A$2:B$200,2,FALSE)-1</f>
        <v>0.11274277593557547</v>
      </c>
      <c r="O14" s="12">
        <f>(B14-VLOOKUP(A14,'09.04'!A$2:B$200,2,FALSE))/G14*1000000</f>
        <v>21.319375532200588</v>
      </c>
      <c r="P14" s="14">
        <f>B14-2*VLOOKUP(A14,'09.04'!A$2:B$200,2,FALSE)+VLOOKUP(A14,'08.04'!A$2:B$200,2,FALSE)</f>
        <v>83</v>
      </c>
      <c r="Q14" s="30">
        <f t="shared" si="6"/>
        <v>35.334184759472116</v>
      </c>
      <c r="R14" s="8">
        <f>(B14/VLOOKUP(A14,'07.04'!A$2:B$200,2,FALSE)-1)/3</f>
        <v>9.5003646973012376E-2</v>
      </c>
    </row>
    <row r="15" spans="1:18" ht="15.75" thickBot="1">
      <c r="A15" s="66" t="s">
        <v>144</v>
      </c>
      <c r="B15" s="67">
        <v>1699</v>
      </c>
      <c r="C15" s="67">
        <v>118</v>
      </c>
      <c r="D15" s="67">
        <v>348</v>
      </c>
      <c r="E15" s="68">
        <v>6.9500000000000006E-2</v>
      </c>
      <c r="F15" s="8">
        <f t="shared" si="0"/>
        <v>0.25321888412017168</v>
      </c>
      <c r="G15" s="10">
        <v>101438838</v>
      </c>
      <c r="H15" s="10">
        <v>4546896</v>
      </c>
      <c r="I15" s="11">
        <f t="shared" si="1"/>
        <v>4.4824015038500344E-2</v>
      </c>
      <c r="J15" s="40">
        <f t="shared" si="2"/>
        <v>1233</v>
      </c>
      <c r="K15" s="12">
        <f t="shared" si="3"/>
        <v>0.12155107691592444</v>
      </c>
      <c r="L15" s="13">
        <f t="shared" si="4"/>
        <v>1163.2625365838674</v>
      </c>
      <c r="M15" s="13">
        <f t="shared" si="5"/>
        <v>3.7602634755787929</v>
      </c>
      <c r="N15" s="8">
        <f>B15/VLOOKUP(A15,'09.04'!A$2:B$200,2,FALSE)-1</f>
        <v>8.9102564102564008E-2</v>
      </c>
      <c r="O15" s="12">
        <f>(B15-VLOOKUP(A15,'09.04'!A$2:B$200,2,FALSE))/G15*1000000</f>
        <v>1.3702838354674369</v>
      </c>
      <c r="P15" s="14">
        <f>B15-2*VLOOKUP(A15,'09.04'!A$2:B$200,2,FALSE)+VLOOKUP(A15,'08.04'!A$2:B$200,2,FALSE)</f>
        <v>29</v>
      </c>
      <c r="Q15" s="30">
        <f t="shared" si="6"/>
        <v>17.068864037669218</v>
      </c>
      <c r="R15" s="8">
        <f>(B15/VLOOKUP(A15,'07.04'!A$2:B$200,2,FALSE)-1)/3</f>
        <v>9.5057992939989885E-2</v>
      </c>
    </row>
    <row r="16" spans="1:18" ht="15.75" thickBot="1">
      <c r="A16" s="66" t="s">
        <v>36</v>
      </c>
      <c r="B16" s="67">
        <v>9968</v>
      </c>
      <c r="C16" s="67">
        <v>86</v>
      </c>
      <c r="D16" s="67">
        <v>1011</v>
      </c>
      <c r="E16" s="68">
        <v>8.6999999999999994E-3</v>
      </c>
      <c r="F16" s="8">
        <f t="shared" si="0"/>
        <v>7.8395624430264363E-2</v>
      </c>
      <c r="G16" s="10">
        <v>8723025</v>
      </c>
      <c r="H16" s="10">
        <v>878824</v>
      </c>
      <c r="I16" s="11">
        <f t="shared" si="1"/>
        <v>0.1007476190885616</v>
      </c>
      <c r="J16" s="40">
        <f t="shared" si="2"/>
        <v>8871</v>
      </c>
      <c r="K16" s="12">
        <f t="shared" si="3"/>
        <v>10.169637253131798</v>
      </c>
      <c r="L16" s="13">
        <f t="shared" si="4"/>
        <v>9858.9652098899187</v>
      </c>
      <c r="M16" s="13">
        <f t="shared" si="5"/>
        <v>100.13096417983142</v>
      </c>
      <c r="N16" s="8">
        <f>B16/VLOOKUP(A16,'09.04'!A$2:B$200,2,FALSE)-1</f>
        <v>5.997447894512975E-2</v>
      </c>
      <c r="O16" s="12">
        <f>(B16-VLOOKUP(A16,'09.04'!A$2:B$200,2,FALSE))/G16*1000000</f>
        <v>64.656469516022256</v>
      </c>
      <c r="P16" s="14">
        <f>B16-2*VLOOKUP(A16,'09.04'!A$2:B$200,2,FALSE)+VLOOKUP(A16,'08.04'!A$2:B$200,2,FALSE)</f>
        <v>564</v>
      </c>
      <c r="Q16" s="30">
        <f t="shared" si="6"/>
        <v>56.581059390048154</v>
      </c>
      <c r="R16" s="8">
        <f>(B16/VLOOKUP(A16,'07.04'!A$2:B$200,2,FALSE)-1)/3</f>
        <v>3.5605892368050895E-2</v>
      </c>
    </row>
    <row r="17" spans="1:18" ht="15.75" thickBot="1">
      <c r="A17" s="66" t="s">
        <v>84</v>
      </c>
      <c r="B17" s="67">
        <v>6771</v>
      </c>
      <c r="C17" s="67">
        <v>228</v>
      </c>
      <c r="D17" s="67">
        <v>635</v>
      </c>
      <c r="E17" s="68">
        <v>3.3700000000000001E-2</v>
      </c>
      <c r="F17" s="8">
        <f t="shared" si="0"/>
        <v>0.26419466975666278</v>
      </c>
      <c r="G17" s="10">
        <v>1391390369</v>
      </c>
      <c r="H17" s="10">
        <v>75635457</v>
      </c>
      <c r="I17" s="11">
        <f t="shared" si="1"/>
        <v>5.4359623787219126E-2</v>
      </c>
      <c r="J17" s="40">
        <f t="shared" si="2"/>
        <v>5908</v>
      </c>
      <c r="K17" s="12">
        <f t="shared" si="3"/>
        <v>4.2461124725522666E-2</v>
      </c>
      <c r="L17" s="13">
        <f t="shared" si="4"/>
        <v>163.86486860899063</v>
      </c>
      <c r="M17" s="13">
        <f t="shared" si="5"/>
        <v>0.83413947419707546</v>
      </c>
      <c r="N17" s="8">
        <f>B17/VLOOKUP(A17,'09.04'!A$2:B$200,2,FALSE)-1</f>
        <v>0.14452332657200806</v>
      </c>
      <c r="O17" s="12">
        <f>(B17-VLOOKUP(A17,'09.04'!A$2:B$200,2,FALSE))/G17*1000000</f>
        <v>0.61449325728371484</v>
      </c>
      <c r="P17" s="14">
        <f>B17-2*VLOOKUP(A17,'09.04'!A$2:B$200,2,FALSE)+VLOOKUP(A17,'08.04'!A$2:B$200,2,FALSE)</f>
        <v>299</v>
      </c>
      <c r="Q17" s="30">
        <f t="shared" si="6"/>
        <v>44.158913011372029</v>
      </c>
      <c r="R17" s="8">
        <f>(B17/VLOOKUP(A17,'07.04'!A$2:B$200,2,FALSE)-1)/3</f>
        <v>0.13126114999313851</v>
      </c>
    </row>
    <row r="18" spans="1:18" ht="15.75" thickBot="1">
      <c r="A18" s="66" t="s">
        <v>71</v>
      </c>
      <c r="B18" s="67">
        <v>3293</v>
      </c>
      <c r="C18" s="67">
        <v>280</v>
      </c>
      <c r="D18" s="67">
        <v>252</v>
      </c>
      <c r="E18" s="68">
        <v>8.5099999999999995E-2</v>
      </c>
      <c r="F18" s="8">
        <f t="shared" si="0"/>
        <v>0.52631578947368418</v>
      </c>
      <c r="G18" s="10">
        <v>273608457</v>
      </c>
      <c r="H18" s="10">
        <v>16771240</v>
      </c>
      <c r="I18" s="11">
        <f t="shared" si="1"/>
        <v>6.1296497132762237E-2</v>
      </c>
      <c r="J18" s="40">
        <f t="shared" si="2"/>
        <v>2761</v>
      </c>
      <c r="K18" s="12">
        <f t="shared" si="3"/>
        <v>0.10091062353383325</v>
      </c>
      <c r="L18" s="13">
        <f t="shared" si="4"/>
        <v>1023.3601807125427</v>
      </c>
      <c r="M18" s="13">
        <f t="shared" si="5"/>
        <v>3.2135325412293398</v>
      </c>
      <c r="N18" s="8">
        <f>B18/VLOOKUP(A18,'09.04'!A$2:B$200,2,FALSE)-1</f>
        <v>0</v>
      </c>
      <c r="O18" s="12">
        <f>(B18-VLOOKUP(A18,'09.04'!A$2:B$200,2,FALSE))/G18*1000000</f>
        <v>0</v>
      </c>
      <c r="P18" s="14">
        <f>B18-2*VLOOKUP(A18,'09.04'!A$2:B$200,2,FALSE)+VLOOKUP(A18,'08.04'!A$2:B$200,2,FALSE)</f>
        <v>-555</v>
      </c>
      <c r="Q18" s="30">
        <f t="shared" si="6"/>
        <v>-168.53932584269663</v>
      </c>
      <c r="R18" s="8">
        <f>(B18/VLOOKUP(A18,'07.04'!A$2:B$200,2,FALSE)-1)/3</f>
        <v>0.10731968419644049</v>
      </c>
    </row>
    <row r="19" spans="1:18" ht="15.75" thickBot="1">
      <c r="A19" s="66" t="s">
        <v>151</v>
      </c>
      <c r="B19" s="67">
        <v>1232</v>
      </c>
      <c r="C19" s="67">
        <v>69</v>
      </c>
      <c r="D19" s="67">
        <v>496</v>
      </c>
      <c r="E19" s="68">
        <v>5.6099999999999997E-2</v>
      </c>
      <c r="F19" s="8">
        <f t="shared" si="0"/>
        <v>0.12212389380530973</v>
      </c>
      <c r="G19" s="10">
        <v>42542797</v>
      </c>
      <c r="H19" s="10">
        <v>1297176</v>
      </c>
      <c r="I19" s="11">
        <f t="shared" si="1"/>
        <v>3.0491084072351897E-2</v>
      </c>
      <c r="J19" s="40">
        <f t="shared" si="2"/>
        <v>667</v>
      </c>
      <c r="K19" s="12">
        <f t="shared" si="3"/>
        <v>0.15678329753448039</v>
      </c>
      <c r="L19" s="13">
        <f t="shared" si="4"/>
        <v>1621.8961813911765</v>
      </c>
      <c r="M19" s="13">
        <f t="shared" si="5"/>
        <v>5.0426801561975987</v>
      </c>
      <c r="N19" s="8">
        <f>B19/VLOOKUP(A19,'09.04'!A$2:B$200,2,FALSE)-1</f>
        <v>2.4958402662229595E-2</v>
      </c>
      <c r="O19" s="12">
        <f>(B19-VLOOKUP(A19,'09.04'!A$2:B$200,2,FALSE))/G19*1000000</f>
        <v>0.70517225277877249</v>
      </c>
      <c r="P19" s="14">
        <f>B19-2*VLOOKUP(A19,'09.04'!A$2:B$200,2,FALSE)+VLOOKUP(A19,'08.04'!A$2:B$200,2,FALSE)</f>
        <v>-50</v>
      </c>
      <c r="Q19" s="30">
        <f t="shared" si="6"/>
        <v>-40.584415584415581</v>
      </c>
      <c r="R19" s="8">
        <f>(B19/VLOOKUP(A19,'07.04'!A$2:B$200,2,FALSE)-1)/3</f>
        <v>6.4985451018428675E-2</v>
      </c>
    </row>
    <row r="20" spans="1:18" ht="15.75" thickBot="1">
      <c r="A20" s="66" t="s">
        <v>10</v>
      </c>
      <c r="B20" s="67">
        <v>67286</v>
      </c>
      <c r="C20" s="67">
        <v>4110</v>
      </c>
      <c r="D20" s="67">
        <v>32309</v>
      </c>
      <c r="E20" s="68">
        <v>6.1100000000000002E-2</v>
      </c>
      <c r="F20" s="8">
        <f t="shared" si="0"/>
        <v>0.11285318103187897</v>
      </c>
      <c r="G20" s="10">
        <v>83979449</v>
      </c>
      <c r="H20" s="10">
        <v>4193255</v>
      </c>
      <c r="I20" s="11">
        <f t="shared" si="1"/>
        <v>4.9931918462575289E-2</v>
      </c>
      <c r="J20" s="40">
        <f t="shared" si="2"/>
        <v>30867</v>
      </c>
      <c r="K20" s="12">
        <f t="shared" si="3"/>
        <v>3.6755420960192295</v>
      </c>
      <c r="L20" s="13">
        <f t="shared" si="4"/>
        <v>48940.544965947563</v>
      </c>
      <c r="M20" s="13">
        <f t="shared" si="5"/>
        <v>134.12048062263358</v>
      </c>
      <c r="N20" s="8">
        <f>B20/VLOOKUP(A20,'09.04'!A$2:B$200,2,FALSE)-1</f>
        <v>0</v>
      </c>
      <c r="O20" s="12">
        <f>(B20-VLOOKUP(A20,'09.04'!A$2:B$200,2,FALSE))/G20*1000000</f>
        <v>0</v>
      </c>
      <c r="P20" s="14">
        <f>B20-2*VLOOKUP(A20,'09.04'!A$2:B$200,2,FALSE)+VLOOKUP(A20,'08.04'!A$2:B$200,2,FALSE)</f>
        <v>-4697</v>
      </c>
      <c r="Q20" s="30">
        <f t="shared" si="6"/>
        <v>-69.806497636952713</v>
      </c>
      <c r="R20" s="8">
        <f>(B20/VLOOKUP(A20,'07.04'!A$2:B$200,2,FALSE)-1)/3</f>
        <v>3.7388429752066132E-2</v>
      </c>
    </row>
    <row r="21" spans="1:18" ht="15.75" thickBot="1">
      <c r="A21" s="66" t="s">
        <v>48</v>
      </c>
      <c r="B21" s="67">
        <v>6574</v>
      </c>
      <c r="C21" s="67">
        <v>263</v>
      </c>
      <c r="D21" s="67">
        <v>25</v>
      </c>
      <c r="E21" s="68">
        <v>4.0099999999999997E-2</v>
      </c>
      <c r="F21" s="8">
        <f t="shared" si="0"/>
        <v>0.91319444444444442</v>
      </c>
      <c r="G21" s="10">
        <v>4757294</v>
      </c>
      <c r="H21" s="10">
        <v>551023</v>
      </c>
      <c r="I21" s="11">
        <f t="shared" si="1"/>
        <v>0.115826980632267</v>
      </c>
      <c r="J21" s="40">
        <f t="shared" si="2"/>
        <v>6286</v>
      </c>
      <c r="K21" s="12">
        <f t="shared" si="3"/>
        <v>13.213394000875288</v>
      </c>
      <c r="L21" s="13">
        <f t="shared" si="4"/>
        <v>55283.528829624571</v>
      </c>
      <c r="M21" s="13">
        <f t="shared" si="5"/>
        <v>270.27449901619968</v>
      </c>
      <c r="N21" s="8">
        <f>B21/VLOOKUP(A21,'09.04'!A$2:B$200,2,FALSE)-1</f>
        <v>8.2318077049720051E-2</v>
      </c>
      <c r="O21" s="12">
        <f>(B21-VLOOKUP(A21,'09.04'!A$2:B$200,2,FALSE))/G21*1000000</f>
        <v>105.10176583578816</v>
      </c>
      <c r="P21" s="14">
        <f>B21-2*VLOOKUP(A21,'09.04'!A$2:B$200,2,FALSE)+VLOOKUP(A21,'08.04'!A$2:B$200,2,FALSE)</f>
        <v>135</v>
      </c>
      <c r="Q21" s="30">
        <f t="shared" si="6"/>
        <v>20.535442652874963</v>
      </c>
      <c r="R21" s="8">
        <f>(B21/VLOOKUP(A21,'07.04'!A$2:B$200,2,FALSE)-1)/3</f>
        <v>7.5192642306736238E-2</v>
      </c>
    </row>
    <row r="22" spans="1:18" ht="15.75" thickBot="1">
      <c r="A22" s="66" t="s">
        <v>73</v>
      </c>
      <c r="B22" s="67">
        <v>1648</v>
      </c>
      <c r="C22" s="67">
        <v>6</v>
      </c>
      <c r="D22" s="67">
        <v>688</v>
      </c>
      <c r="E22" s="68">
        <v>3.7000000000000002E-3</v>
      </c>
      <c r="F22" s="8">
        <f t="shared" si="0"/>
        <v>8.6455331412103754E-3</v>
      </c>
      <c r="G22" s="10">
        <v>340637</v>
      </c>
      <c r="H22" s="10">
        <v>43023</v>
      </c>
      <c r="I22" s="11">
        <f t="shared" si="1"/>
        <v>0.12630160552142017</v>
      </c>
      <c r="J22" s="40">
        <f t="shared" si="2"/>
        <v>954</v>
      </c>
      <c r="K22" s="12">
        <f t="shared" si="3"/>
        <v>28.006352803717739</v>
      </c>
      <c r="L22" s="13">
        <f t="shared" si="4"/>
        <v>17614.058367118076</v>
      </c>
      <c r="M22" s="13">
        <f t="shared" si="5"/>
        <v>222.10482501170148</v>
      </c>
      <c r="N22" s="8">
        <f>B22/VLOOKUP(A22,'09.04'!A$2:B$200,2,FALSE)-1</f>
        <v>1.980198019801982E-2</v>
      </c>
      <c r="O22" s="12">
        <f>(B22-VLOOKUP(A22,'09.04'!A$2:B$200,2,FALSE))/G22*1000000</f>
        <v>93.941644624629731</v>
      </c>
      <c r="P22" s="14">
        <f>B22-2*VLOOKUP(A22,'09.04'!A$2:B$200,2,FALSE)+VLOOKUP(A22,'08.04'!A$2:B$200,2,FALSE)</f>
        <v>2</v>
      </c>
      <c r="Q22" s="30">
        <f t="shared" si="6"/>
        <v>1.2135922330097086</v>
      </c>
      <c r="R22" s="8">
        <f>(B22/VLOOKUP(A22,'07.04'!A$2:B$200,2,FALSE)-1)/3</f>
        <v>1.8352539479300045E-2</v>
      </c>
    </row>
    <row r="23" spans="1:18" ht="15.75" thickBot="1">
      <c r="A23" s="66" t="s">
        <v>6</v>
      </c>
      <c r="B23" s="67">
        <v>153222</v>
      </c>
      <c r="C23" s="67">
        <v>15447</v>
      </c>
      <c r="D23" s="67">
        <v>52165</v>
      </c>
      <c r="E23" s="68">
        <v>0.1009</v>
      </c>
      <c r="F23" s="8">
        <f t="shared" si="0"/>
        <v>0.22846536117848903</v>
      </c>
      <c r="G23" s="10">
        <v>45692442</v>
      </c>
      <c r="H23" s="10">
        <v>7821312</v>
      </c>
      <c r="I23" s="11">
        <f t="shared" si="1"/>
        <v>0.17117299180464024</v>
      </c>
      <c r="J23" s="40">
        <f t="shared" si="2"/>
        <v>85610</v>
      </c>
      <c r="K23" s="12">
        <f t="shared" si="3"/>
        <v>18.736140213298295</v>
      </c>
      <c r="L23" s="13">
        <f t="shared" si="4"/>
        <v>338064.66286043543</v>
      </c>
      <c r="M23" s="13">
        <f t="shared" si="5"/>
        <v>795.86600156775978</v>
      </c>
      <c r="N23" s="8">
        <f>B23/VLOOKUP(A23,'09.04'!A$2:B$200,2,FALSE)-1</f>
        <v>3.3747132640669308E-2</v>
      </c>
      <c r="O23" s="12">
        <f>(B23-VLOOKUP(A23,'09.04'!A$2:B$200,2,FALSE))/G23*1000000</f>
        <v>109.47105869281401</v>
      </c>
      <c r="P23" s="14">
        <f>B23-2*VLOOKUP(A23,'09.04'!A$2:B$200,2,FALSE)+VLOOKUP(A23,'08.04'!A$2:B$200,2,FALSE)</f>
        <v>-1276</v>
      </c>
      <c r="Q23" s="30">
        <f t="shared" si="6"/>
        <v>-8.3277858271005467</v>
      </c>
      <c r="R23" s="8">
        <f>(B23/VLOOKUP(A23,'07.04'!A$2:B$200,2,FALSE)-1)/3</f>
        <v>4.0356075849033633E-2</v>
      </c>
    </row>
    <row r="24" spans="1:18" ht="15.75" thickBot="1">
      <c r="A24" s="66" t="s">
        <v>2</v>
      </c>
      <c r="B24" s="67">
        <v>143626</v>
      </c>
      <c r="C24" s="67">
        <v>18279</v>
      </c>
      <c r="D24" s="67">
        <v>28470</v>
      </c>
      <c r="E24" s="68">
        <v>0.1273</v>
      </c>
      <c r="F24" s="8">
        <f t="shared" si="0"/>
        <v>0.39100301610729643</v>
      </c>
      <c r="G24" s="10">
        <v>60015723</v>
      </c>
      <c r="H24" s="10">
        <v>12152963</v>
      </c>
      <c r="I24" s="11">
        <f t="shared" si="1"/>
        <v>0.20249631917289407</v>
      </c>
      <c r="J24" s="40">
        <f t="shared" si="2"/>
        <v>96877</v>
      </c>
      <c r="K24" s="12">
        <f t="shared" si="3"/>
        <v>16.141936672161727</v>
      </c>
      <c r="L24" s="13">
        <f t="shared" si="4"/>
        <v>304570.18738239643</v>
      </c>
      <c r="M24" s="13">
        <f t="shared" si="5"/>
        <v>701.16707545028612</v>
      </c>
      <c r="N24" s="8">
        <f>B24/VLOOKUP(A24,'09.04'!A$2:B$200,2,FALSE)-1</f>
        <v>3.0153060492605244E-2</v>
      </c>
      <c r="O24" s="12">
        <f>(B24-VLOOKUP(A24,'09.04'!A$2:B$200,2,FALSE))/G24*1000000</f>
        <v>70.048310506898332</v>
      </c>
      <c r="P24" s="14">
        <f>B24-2*VLOOKUP(A24,'09.04'!A$2:B$200,2,FALSE)+VLOOKUP(A24,'08.04'!A$2:B$200,2,FALSE)</f>
        <v>368</v>
      </c>
      <c r="Q24" s="30">
        <f t="shared" si="6"/>
        <v>2.5622101847854841</v>
      </c>
      <c r="R24" s="8">
        <f>(B24/VLOOKUP(A24,'07.04'!A$2:B$200,2,FALSE)-1)/3</f>
        <v>2.7861815054282646E-2</v>
      </c>
    </row>
    <row r="25" spans="1:18" ht="15.75" thickBot="1">
      <c r="A25" s="66" t="s">
        <v>26</v>
      </c>
      <c r="B25" s="67">
        <v>20765</v>
      </c>
      <c r="C25" s="67">
        <v>509</v>
      </c>
      <c r="D25" s="67">
        <v>5311</v>
      </c>
      <c r="E25" s="68">
        <v>2.46E-2</v>
      </c>
      <c r="F25" s="8">
        <f t="shared" si="0"/>
        <v>8.7457044673539514E-2</v>
      </c>
      <c r="G25" s="10">
        <v>37744652</v>
      </c>
      <c r="H25" s="10">
        <v>5971445</v>
      </c>
      <c r="I25" s="11">
        <f t="shared" si="1"/>
        <v>0.15820638643058624</v>
      </c>
      <c r="J25" s="40">
        <f t="shared" si="2"/>
        <v>14945</v>
      </c>
      <c r="K25" s="12">
        <f t="shared" si="3"/>
        <v>3.9595013354474693</v>
      </c>
      <c r="L25" s="13">
        <f t="shared" si="4"/>
        <v>13485.354163551436</v>
      </c>
      <c r="M25" s="13">
        <f t="shared" si="5"/>
        <v>73.072072517182661</v>
      </c>
      <c r="N25" s="8">
        <f>B25/VLOOKUP(A25,'09.04'!A$2:B$200,2,FALSE)-1</f>
        <v>6.8268340364235014E-2</v>
      </c>
      <c r="O25" s="12">
        <f>(B25-VLOOKUP(A25,'09.04'!A$2:B$200,2,FALSE))/G25*1000000</f>
        <v>35.15729857570286</v>
      </c>
      <c r="P25" s="14">
        <f>B25-2*VLOOKUP(A25,'09.04'!A$2:B$200,2,FALSE)+VLOOKUP(A25,'08.04'!A$2:B$200,2,FALSE)</f>
        <v>-214</v>
      </c>
      <c r="Q25" s="30">
        <f t="shared" si="6"/>
        <v>-10.30580303395136</v>
      </c>
      <c r="R25" s="8">
        <f>(B25/VLOOKUP(A25,'07.04'!A$2:B$200,2,FALSE)-1)/3</f>
        <v>8.1958360832783336E-2</v>
      </c>
    </row>
    <row r="26" spans="1:18" ht="15.75" thickBot="1">
      <c r="A26" s="66" t="s">
        <v>140</v>
      </c>
      <c r="B26" s="67">
        <v>2376</v>
      </c>
      <c r="C26" s="67">
        <v>6</v>
      </c>
      <c r="D26" s="67">
        <v>206</v>
      </c>
      <c r="E26" s="68">
        <v>2.5999999999999999E-3</v>
      </c>
      <c r="F26" s="8">
        <f t="shared" si="0"/>
        <v>2.8301886792452831E-2</v>
      </c>
      <c r="G26" s="10">
        <v>2805935</v>
      </c>
      <c r="H26" s="10">
        <v>41666</v>
      </c>
      <c r="I26" s="11">
        <f t="shared" si="1"/>
        <v>1.4849239201905961E-2</v>
      </c>
      <c r="J26" s="40">
        <f t="shared" si="2"/>
        <v>2164</v>
      </c>
      <c r="K26" s="12">
        <f t="shared" si="3"/>
        <v>7.7122242674901589</v>
      </c>
      <c r="L26" s="13">
        <f t="shared" si="4"/>
        <v>2138.3246582689903</v>
      </c>
      <c r="M26" s="13">
        <f t="shared" si="5"/>
        <v>40.609406941341447</v>
      </c>
      <c r="N26" s="8">
        <f>B26/VLOOKUP(A26,'09.04'!A$2:B$200,2,FALSE)-1</f>
        <v>7.5113122171945657E-2</v>
      </c>
      <c r="O26" s="12">
        <f>(B26-VLOOKUP(A26,'09.04'!A$2:B$200,2,FALSE))/G26*1000000</f>
        <v>59.160315545442074</v>
      </c>
      <c r="P26" s="14">
        <f>B26-2*VLOOKUP(A26,'09.04'!A$2:B$200,2,FALSE)+VLOOKUP(A26,'08.04'!A$2:B$200,2,FALSE)</f>
        <v>13</v>
      </c>
      <c r="Q26" s="30">
        <f t="shared" si="6"/>
        <v>5.4713804713804715</v>
      </c>
      <c r="R26" s="8">
        <f>(B26/VLOOKUP(A26,'07.04'!A$2:B$200,2,FALSE)-1)/3</f>
        <v>9.8981077147016025E-2</v>
      </c>
    </row>
    <row r="27" spans="1:18" ht="15.75" thickBot="1">
      <c r="A27" s="66" t="s">
        <v>0</v>
      </c>
      <c r="B27" s="67">
        <v>83305</v>
      </c>
      <c r="C27" s="67">
        <v>3345</v>
      </c>
      <c r="D27" s="67">
        <v>77838</v>
      </c>
      <c r="E27" s="68">
        <v>4.02E-2</v>
      </c>
      <c r="F27" s="8">
        <f t="shared" si="0"/>
        <v>4.1203207568086916E-2</v>
      </c>
      <c r="G27" s="10">
        <v>1410229408</v>
      </c>
      <c r="H27" s="10">
        <v>124696847</v>
      </c>
      <c r="I27" s="11">
        <f t="shared" si="1"/>
        <v>8.842309364179704E-2</v>
      </c>
      <c r="J27" s="40">
        <f t="shared" si="2"/>
        <v>2122</v>
      </c>
      <c r="K27" s="12">
        <f t="shared" si="3"/>
        <v>1.5047197200414643E-2</v>
      </c>
      <c r="L27" s="13">
        <f t="shared" si="4"/>
        <v>2371.9545068514126</v>
      </c>
      <c r="M27" s="13">
        <f t="shared" si="5"/>
        <v>1.8892132546381701</v>
      </c>
      <c r="N27" s="8">
        <f>B27/VLOOKUP(A27,'09.04'!A$2:B$200,2,FALSE)-1</f>
        <v>4.9240968485775305E-4</v>
      </c>
      <c r="O27" s="12">
        <f>(B27-VLOOKUP(A27,'09.04'!A$2:B$200,2,FALSE))/G27*1000000</f>
        <v>2.9073283940480695E-2</v>
      </c>
      <c r="P27" s="14">
        <f>B27-2*VLOOKUP(A27,'09.04'!A$2:B$200,2,FALSE)+VLOOKUP(A27,'08.04'!A$2:B$200,2,FALSE)</f>
        <v>-60</v>
      </c>
      <c r="Q27" s="30">
        <f t="shared" si="6"/>
        <v>-0.72024488326030855</v>
      </c>
      <c r="R27" s="8">
        <f>(B27/VLOOKUP(A27,'07.04'!A$2:B$200,2,FALSE)-1)/3</f>
        <v>9.3895583296214424E-4</v>
      </c>
    </row>
    <row r="28" spans="1:18" ht="15.75" thickBot="1">
      <c r="A28" s="66" t="s">
        <v>134</v>
      </c>
      <c r="B28" s="67">
        <v>2223</v>
      </c>
      <c r="C28" s="67">
        <v>69</v>
      </c>
      <c r="D28" s="67">
        <v>174</v>
      </c>
      <c r="E28" s="68">
        <v>3.1099999999999999E-2</v>
      </c>
      <c r="F28" s="8">
        <f t="shared" si="0"/>
        <v>0.2839506172839506</v>
      </c>
      <c r="G28" s="10">
        <v>50536880</v>
      </c>
      <c r="H28" s="10">
        <v>3096281</v>
      </c>
      <c r="I28" s="11">
        <f t="shared" si="1"/>
        <v>6.126775139264632E-2</v>
      </c>
      <c r="J28" s="40">
        <f t="shared" si="2"/>
        <v>1980</v>
      </c>
      <c r="K28" s="12">
        <f t="shared" si="3"/>
        <v>0.39179308259631379</v>
      </c>
      <c r="L28" s="13">
        <f t="shared" si="4"/>
        <v>1365.3395302598815</v>
      </c>
      <c r="M28" s="13">
        <f t="shared" si="5"/>
        <v>7.3138948813277462</v>
      </c>
      <c r="N28" s="8">
        <f>B28/VLOOKUP(A28,'09.04'!A$2:B$200,2,FALSE)-1</f>
        <v>8.2278481012658222E-2</v>
      </c>
      <c r="O28" s="12">
        <f>(B28-VLOOKUP(A28,'09.04'!A$2:B$200,2,FALSE))/G28*1000000</f>
        <v>3.3440924726655066</v>
      </c>
      <c r="P28" s="14">
        <f>B28-2*VLOOKUP(A28,'09.04'!A$2:B$200,2,FALSE)+VLOOKUP(A28,'08.04'!A$2:B$200,2,FALSE)</f>
        <v>-105</v>
      </c>
      <c r="Q28" s="30">
        <f t="shared" si="6"/>
        <v>-47.233468286099864</v>
      </c>
      <c r="R28" s="8">
        <f>(B28/VLOOKUP(A28,'07.04'!A$2:B$200,2,FALSE)-1)/3</f>
        <v>0.13595102385476041</v>
      </c>
    </row>
    <row r="29" spans="1:18" ht="15.75" thickBot="1">
      <c r="A29" s="66" t="s">
        <v>51</v>
      </c>
      <c r="B29" s="67">
        <v>3115</v>
      </c>
      <c r="C29" s="67">
        <v>52</v>
      </c>
      <c r="D29" s="67">
        <v>500</v>
      </c>
      <c r="E29" s="68">
        <v>1.67E-2</v>
      </c>
      <c r="F29" s="8">
        <f t="shared" si="0"/>
        <v>9.420289855072464E-2</v>
      </c>
      <c r="G29" s="10">
        <v>629751</v>
      </c>
      <c r="H29" s="10">
        <v>93495</v>
      </c>
      <c r="I29" s="11">
        <f t="shared" si="1"/>
        <v>0.14846344031212336</v>
      </c>
      <c r="J29" s="40">
        <f t="shared" si="2"/>
        <v>2563</v>
      </c>
      <c r="K29" s="12">
        <f t="shared" si="3"/>
        <v>40.698625329693797</v>
      </c>
      <c r="L29" s="13">
        <f t="shared" si="4"/>
        <v>82572.318265473179</v>
      </c>
      <c r="M29" s="13">
        <f t="shared" si="5"/>
        <v>579.70508396000162</v>
      </c>
      <c r="N29" s="8">
        <f>B29/VLOOKUP(A29,'09.04'!A$2:B$200,2,FALSE)-1</f>
        <v>2.6697429136453454E-2</v>
      </c>
      <c r="O29" s="12">
        <f>(B29-VLOOKUP(A29,'09.04'!A$2:B$200,2,FALSE))/G29*1000000</f>
        <v>128.62226499044863</v>
      </c>
      <c r="P29" s="14">
        <f>B29-2*VLOOKUP(A29,'09.04'!A$2:B$200,2,FALSE)+VLOOKUP(A29,'08.04'!A$2:B$200,2,FALSE)</f>
        <v>17</v>
      </c>
      <c r="Q29" s="30">
        <f t="shared" si="6"/>
        <v>5.4574638844301768</v>
      </c>
      <c r="R29" s="8">
        <f>(B29/VLOOKUP(A29,'07.04'!A$2:B$200,2,FALSE)-1)/3</f>
        <v>3.1891194747332596E-2</v>
      </c>
    </row>
    <row r="30" spans="1:18" ht="15.75" thickBot="1">
      <c r="A30" s="66" t="s">
        <v>44</v>
      </c>
      <c r="B30" s="67">
        <v>4228</v>
      </c>
      <c r="C30" s="67">
        <v>67</v>
      </c>
      <c r="D30" s="67">
        <v>1608</v>
      </c>
      <c r="E30" s="68">
        <v>1.5900000000000001E-2</v>
      </c>
      <c r="F30" s="8">
        <f t="shared" si="0"/>
        <v>0.04</v>
      </c>
      <c r="G30" s="10">
        <v>32581623</v>
      </c>
      <c r="H30" s="10">
        <v>1614554</v>
      </c>
      <c r="I30" s="11">
        <f t="shared" si="1"/>
        <v>4.9554130560039933E-2</v>
      </c>
      <c r="J30" s="40">
        <f t="shared" si="2"/>
        <v>2553</v>
      </c>
      <c r="K30" s="12">
        <f t="shared" si="3"/>
        <v>0.78357054220411304</v>
      </c>
      <c r="L30" s="13">
        <f t="shared" si="4"/>
        <v>2056.3739258784008</v>
      </c>
      <c r="M30" s="13">
        <f t="shared" si="5"/>
        <v>12.693754496109255</v>
      </c>
      <c r="N30" s="8">
        <f>B30/VLOOKUP(A30,'09.04'!A$2:B$200,2,FALSE)-1</f>
        <v>0</v>
      </c>
      <c r="O30" s="12">
        <f>(B30-VLOOKUP(A30,'09.04'!A$2:B$200,2,FALSE))/G30*1000000</f>
        <v>0</v>
      </c>
      <c r="P30" s="14">
        <f>B30-2*VLOOKUP(A30,'09.04'!A$2:B$200,2,FALSE)+VLOOKUP(A30,'08.04'!A$2:B$200,2,FALSE)</f>
        <v>-265</v>
      </c>
      <c r="Q30" s="30">
        <f t="shared" si="6"/>
        <v>-62.677388836329229</v>
      </c>
      <c r="R30" s="8">
        <f>(B30/VLOOKUP(A30,'07.04'!A$2:B$200,2,FALSE)-1)/3</f>
        <v>3.8228315317690477E-2</v>
      </c>
    </row>
    <row r="31" spans="1:18" ht="15.75" thickBot="1">
      <c r="A31" s="66" t="s">
        <v>149</v>
      </c>
      <c r="B31" s="67">
        <v>1374</v>
      </c>
      <c r="C31" s="67">
        <v>97</v>
      </c>
      <c r="D31" s="67">
        <v>109</v>
      </c>
      <c r="E31" s="68">
        <v>7.0599999999999996E-2</v>
      </c>
      <c r="F31" s="8">
        <f t="shared" si="0"/>
        <v>0.470873786407767</v>
      </c>
      <c r="G31" s="46">
        <v>38678310</v>
      </c>
      <c r="H31" s="46">
        <v>2229328</v>
      </c>
      <c r="I31" s="11">
        <f t="shared" si="1"/>
        <v>5.7637678585232915E-2</v>
      </c>
      <c r="J31" s="40">
        <f t="shared" si="2"/>
        <v>1168</v>
      </c>
      <c r="K31" s="12">
        <f t="shared" si="3"/>
        <v>0.30197803368347792</v>
      </c>
      <c r="L31" s="13">
        <f t="shared" si="4"/>
        <v>2507.8655194603903</v>
      </c>
      <c r="M31" s="13">
        <f t="shared" si="5"/>
        <v>8.7024151722912091</v>
      </c>
      <c r="N31" s="8">
        <f>B31/VLOOKUP(A31,'09.04'!A$2:B$200,2,FALSE)-1</f>
        <v>7.7647058823529402E-2</v>
      </c>
      <c r="O31" s="12">
        <f>(B31-VLOOKUP(A31,'09.04'!A$2:B$200,2,FALSE))/G31*1000000</f>
        <v>2.5595740868719443</v>
      </c>
      <c r="P31" s="14">
        <f>B31-2*VLOOKUP(A31,'09.04'!A$2:B$200,2,FALSE)+VLOOKUP(A31,'08.04'!A$2:B$200,2,FALSE)</f>
        <v>8</v>
      </c>
      <c r="Q31" s="30">
        <f t="shared" si="6"/>
        <v>5.8224163027656477</v>
      </c>
      <c r="R31" s="8">
        <f>(B31/VLOOKUP(A31,'07.04'!A$2:B$200,2,FALSE)-1)/3</f>
        <v>6.8068945369558875E-2</v>
      </c>
    </row>
    <row r="32" spans="1:18" ht="15.75" thickBot="1">
      <c r="A32" s="66" t="s">
        <v>130</v>
      </c>
      <c r="B32" s="67">
        <v>3441</v>
      </c>
      <c r="C32" s="67">
        <v>194</v>
      </c>
      <c r="D32" s="67">
        <v>633</v>
      </c>
      <c r="E32" s="68">
        <v>5.6399999999999999E-2</v>
      </c>
      <c r="F32" s="8">
        <f t="shared" si="0"/>
        <v>0.23458282950423218</v>
      </c>
      <c r="G32" s="10">
        <v>135531351</v>
      </c>
      <c r="H32" s="10">
        <v>8863500</v>
      </c>
      <c r="I32" s="11">
        <f t="shared" si="1"/>
        <v>6.5398152786066449E-2</v>
      </c>
      <c r="J32" s="40">
        <f t="shared" si="2"/>
        <v>2614</v>
      </c>
      <c r="K32" s="12">
        <f t="shared" si="3"/>
        <v>0.19287050418319818</v>
      </c>
      <c r="L32" s="13">
        <f t="shared" si="4"/>
        <v>1431.403129745235</v>
      </c>
      <c r="M32" s="13">
        <f t="shared" si="5"/>
        <v>5.2542881851243317</v>
      </c>
      <c r="N32" s="8">
        <f>B32/VLOOKUP(A32,'09.04'!A$2:B$200,2,FALSE)-1</f>
        <v>8.1735303363722034E-2</v>
      </c>
      <c r="O32" s="12">
        <f>(B32-VLOOKUP(A32,'09.04'!A$2:B$200,2,FALSE))/G32*1000000</f>
        <v>1.9183753285245422</v>
      </c>
      <c r="P32" s="14">
        <f>B32-2*VLOOKUP(A32,'09.04'!A$2:B$200,2,FALSE)+VLOOKUP(A32,'08.04'!A$2:B$200,2,FALSE)</f>
        <v>-136</v>
      </c>
      <c r="Q32" s="30">
        <f t="shared" si="6"/>
        <v>-39.523394362104035</v>
      </c>
      <c r="R32" s="8">
        <f>(B32/VLOOKUP(A32,'07.04'!A$2:B$200,2,FALSE)-1)/3</f>
        <v>0.13694136941369414</v>
      </c>
    </row>
    <row r="33" spans="1:18" ht="15.75" thickBot="1">
      <c r="A33" s="66" t="s">
        <v>152</v>
      </c>
      <c r="B33" s="67">
        <v>1289</v>
      </c>
      <c r="C33" s="67">
        <v>29</v>
      </c>
      <c r="D33" s="67">
        <v>56</v>
      </c>
      <c r="E33" s="68">
        <v>2.2499999999999999E-2</v>
      </c>
      <c r="F33" s="8">
        <f t="shared" si="0"/>
        <v>0.3411764705882353</v>
      </c>
      <c r="G33" s="10">
        <v>4054128</v>
      </c>
      <c r="H33" s="10">
        <v>423663</v>
      </c>
      <c r="I33" s="11">
        <f t="shared" si="1"/>
        <v>0.10450163389019784</v>
      </c>
      <c r="J33" s="40">
        <f t="shared" si="2"/>
        <v>1204</v>
      </c>
      <c r="K33" s="12">
        <f t="shared" si="3"/>
        <v>2.9698124972867164</v>
      </c>
      <c r="L33" s="13">
        <f t="shared" si="4"/>
        <v>7153.2028589131869</v>
      </c>
      <c r="M33" s="13">
        <f t="shared" si="5"/>
        <v>46.090857277802336</v>
      </c>
      <c r="N33" s="8">
        <f>B33/VLOOKUP(A33,'09.04'!A$2:B$200,2,FALSE)-1</f>
        <v>9.7955706984667712E-2</v>
      </c>
      <c r="O33" s="12">
        <f>(B33-VLOOKUP(A33,'09.04'!A$2:B$200,2,FALSE))/G33*1000000</f>
        <v>28.366149268104017</v>
      </c>
      <c r="P33" s="14">
        <f>B33-2*VLOOKUP(A33,'09.04'!A$2:B$200,2,FALSE)+VLOOKUP(A33,'08.04'!A$2:B$200,2,FALSE)</f>
        <v>-3</v>
      </c>
      <c r="Q33" s="30">
        <f t="shared" si="6"/>
        <v>-2.3273855702094646</v>
      </c>
      <c r="R33" s="8" t="e">
        <f>(B33/VLOOKUP(A33,'07.04'!A$2:B$200,2,FALSE)-1)/3</f>
        <v>#N/A</v>
      </c>
    </row>
    <row r="34" spans="1:18" ht="15.75" thickBot="1">
      <c r="A34" s="66" t="s">
        <v>20</v>
      </c>
      <c r="B34" s="67">
        <v>21762</v>
      </c>
      <c r="C34" s="67">
        <v>2396</v>
      </c>
      <c r="D34" s="67">
        <v>914</v>
      </c>
      <c r="E34" s="68">
        <v>0.11020000000000001</v>
      </c>
      <c r="F34" s="8">
        <f t="shared" ref="F34:F65" si="7">IF(C34&gt;0,C34/(C34+D34),0)</f>
        <v>0.72386706948640478</v>
      </c>
      <c r="G34" s="10">
        <v>17207441</v>
      </c>
      <c r="H34" s="10">
        <v>2679933</v>
      </c>
      <c r="I34" s="11">
        <f t="shared" ref="I34:I65" si="8">H34/G34</f>
        <v>0.15574268132024977</v>
      </c>
      <c r="J34" s="40">
        <f t="shared" ref="J34:J65" si="9">B34-D34-C34</f>
        <v>18452</v>
      </c>
      <c r="K34" s="12">
        <f t="shared" ref="K34:K65" si="10">J34/G34*10000</f>
        <v>10.723267916478692</v>
      </c>
      <c r="L34" s="13">
        <f t="shared" ref="L34:L65" si="11">C34/G34*1000000000</f>
        <v>139242.08718774628</v>
      </c>
      <c r="M34" s="13">
        <f t="shared" ref="M34:M65" si="12">SQRT(J34*C34)/G34*1000000</f>
        <v>386.41043026345557</v>
      </c>
      <c r="N34" s="8">
        <f>B34/VLOOKUP(A34,'09.04'!A$2:B$200,2,FALSE)-1</f>
        <v>5.9029636478660663E-2</v>
      </c>
      <c r="O34" s="12">
        <f>(B34-VLOOKUP(A34,'09.04'!A$2:B$200,2,FALSE))/G34*1000000</f>
        <v>70.492759498637824</v>
      </c>
      <c r="P34" s="14">
        <f>B34-2*VLOOKUP(A34,'09.04'!A$2:B$200,2,FALSE)+VLOOKUP(A34,'08.04'!A$2:B$200,2,FALSE)</f>
        <v>244</v>
      </c>
      <c r="Q34" s="30">
        <f t="shared" ref="Q34:Q65" si="13">P34/B34*1000</f>
        <v>11.212204760591856</v>
      </c>
      <c r="R34" s="8">
        <f>(B34/VLOOKUP(A34,'07.04'!A$2:B$200,2,FALSE)-1)/3</f>
        <v>5.2456168341931265E-2</v>
      </c>
    </row>
    <row r="35" spans="1:18" ht="15.75" thickBot="1">
      <c r="A35" s="66" t="s">
        <v>142</v>
      </c>
      <c r="B35" s="67">
        <v>1283</v>
      </c>
      <c r="C35" s="67">
        <v>2</v>
      </c>
      <c r="D35" s="67">
        <v>373</v>
      </c>
      <c r="E35" s="68">
        <v>1.6000000000000001E-3</v>
      </c>
      <c r="F35" s="8">
        <f t="shared" si="7"/>
        <v>5.3333333333333332E-3</v>
      </c>
      <c r="G35" s="10">
        <v>4684867</v>
      </c>
      <c r="H35" s="10">
        <v>619770</v>
      </c>
      <c r="I35" s="11">
        <f t="shared" si="8"/>
        <v>0.1322919092473703</v>
      </c>
      <c r="J35" s="40">
        <f t="shared" si="9"/>
        <v>908</v>
      </c>
      <c r="K35" s="12">
        <f t="shared" si="10"/>
        <v>1.9381553414429908</v>
      </c>
      <c r="L35" s="13">
        <f t="shared" si="11"/>
        <v>426.90646287290542</v>
      </c>
      <c r="M35" s="13">
        <f t="shared" si="12"/>
        <v>9.0962137250267787</v>
      </c>
      <c r="N35" s="8">
        <f>B35/VLOOKUP(A35,'09.04'!A$2:B$200,2,FALSE)-1</f>
        <v>3.5512510088781202E-2</v>
      </c>
      <c r="O35" s="12">
        <f>(B35-VLOOKUP(A35,'09.04'!A$2:B$200,2,FALSE))/G35*1000000</f>
        <v>9.3919421832039198</v>
      </c>
      <c r="P35" s="14">
        <f>B35-2*VLOOKUP(A35,'09.04'!A$2:B$200,2,FALSE)+VLOOKUP(A35,'08.04'!A$2:B$200,2,FALSE)</f>
        <v>15</v>
      </c>
      <c r="Q35" s="30">
        <f t="shared" si="13"/>
        <v>11.691348402182385</v>
      </c>
      <c r="R35" s="8">
        <f>(B35/VLOOKUP(A35,'07.04'!A$2:B$200,2,FALSE)-1)/3</f>
        <v>3.5344827586206863E-2</v>
      </c>
    </row>
    <row r="36" spans="1:18" ht="15.75" thickBot="1">
      <c r="A36" s="66" t="s">
        <v>28</v>
      </c>
      <c r="B36" s="67">
        <v>6219</v>
      </c>
      <c r="C36" s="67">
        <v>108</v>
      </c>
      <c r="D36" s="67">
        <v>91</v>
      </c>
      <c r="E36" s="68">
        <v>1.7399999999999999E-2</v>
      </c>
      <c r="F36" s="8">
        <f t="shared" si="7"/>
        <v>0.542713567839196</v>
      </c>
      <c r="G36" s="10">
        <v>5532096</v>
      </c>
      <c r="H36" s="10">
        <v>880918</v>
      </c>
      <c r="I36" s="11">
        <f t="shared" si="8"/>
        <v>0.15923765603489165</v>
      </c>
      <c r="J36" s="40">
        <f t="shared" si="9"/>
        <v>6020</v>
      </c>
      <c r="K36" s="12">
        <f t="shared" si="10"/>
        <v>10.881951433959209</v>
      </c>
      <c r="L36" s="13">
        <f t="shared" si="11"/>
        <v>19522.437788498246</v>
      </c>
      <c r="M36" s="13">
        <f t="shared" si="12"/>
        <v>145.75397760847829</v>
      </c>
      <c r="N36" s="8">
        <f>B36/VLOOKUP(A36,'09.04'!A$2:B$200,2,FALSE)-1</f>
        <v>2.1853434111074543E-2</v>
      </c>
      <c r="O36" s="12">
        <f>(B36-VLOOKUP(A36,'09.04'!A$2:B$200,2,FALSE))/G36*1000000</f>
        <v>24.041520609909881</v>
      </c>
      <c r="P36" s="14">
        <f>B36-2*VLOOKUP(A36,'09.04'!A$2:B$200,2,FALSE)+VLOOKUP(A36,'08.04'!A$2:B$200,2,FALSE)</f>
        <v>133</v>
      </c>
      <c r="Q36" s="30">
        <f t="shared" si="13"/>
        <v>21.386074931661039</v>
      </c>
      <c r="R36" s="8">
        <f>(B36/VLOOKUP(A36,'07.04'!A$2:B$200,2,FALSE)-1)/3</f>
        <v>2.0059097624730054E-2</v>
      </c>
    </row>
    <row r="37" spans="1:18" ht="15.75" thickBot="1">
      <c r="A37" s="66" t="s">
        <v>137</v>
      </c>
      <c r="B37" s="67">
        <v>2990</v>
      </c>
      <c r="C37" s="67">
        <v>14</v>
      </c>
      <c r="D37" s="67">
        <v>268</v>
      </c>
      <c r="E37" s="68">
        <v>4.7000000000000002E-3</v>
      </c>
      <c r="F37" s="8">
        <f t="shared" si="7"/>
        <v>4.9645390070921988E-2</v>
      </c>
      <c r="G37" s="28">
        <v>10066793</v>
      </c>
      <c r="H37" s="29">
        <v>92368</v>
      </c>
      <c r="I37" s="11">
        <f t="shared" si="8"/>
        <v>9.1755139894105307E-3</v>
      </c>
      <c r="J37" s="40">
        <f t="shared" si="9"/>
        <v>2708</v>
      </c>
      <c r="K37" s="12">
        <f t="shared" si="10"/>
        <v>2.6900324661488524</v>
      </c>
      <c r="L37" s="13">
        <f t="shared" si="11"/>
        <v>1390.711023858343</v>
      </c>
      <c r="M37" s="13">
        <f t="shared" si="12"/>
        <v>19.341814302722618</v>
      </c>
      <c r="N37" s="8">
        <f>B37/VLOOKUP(A37,'09.04'!A$2:B$200,2,FALSE)-1</f>
        <v>0.12448288830387355</v>
      </c>
      <c r="O37" s="12">
        <f>(B37-VLOOKUP(A37,'09.04'!A$2:B$200,2,FALSE))/G37*1000000</f>
        <v>32.880382064079392</v>
      </c>
      <c r="P37" s="14">
        <f>B37-2*VLOOKUP(A37,'09.04'!A$2:B$200,2,FALSE)+VLOOKUP(A37,'08.04'!A$2:B$200,2,FALSE)</f>
        <v>31</v>
      </c>
      <c r="Q37" s="30">
        <f t="shared" si="13"/>
        <v>10.36789297658863</v>
      </c>
      <c r="R37" s="8">
        <f>(B37/VLOOKUP(A37,'07.04'!A$2:B$200,2,FALSE)-1)/3</f>
        <v>0.1467565831727681</v>
      </c>
    </row>
    <row r="38" spans="1:18" ht="15.75" thickBot="1">
      <c r="A38" s="66" t="s">
        <v>57</v>
      </c>
      <c r="B38" s="67">
        <v>4601</v>
      </c>
      <c r="C38" s="67">
        <v>66</v>
      </c>
      <c r="D38" s="67">
        <v>727</v>
      </c>
      <c r="E38" s="68">
        <v>1.44E-2</v>
      </c>
      <c r="F38" s="8">
        <f t="shared" si="7"/>
        <v>8.3228247162673394E-2</v>
      </c>
      <c r="G38" s="10">
        <v>208512863</v>
      </c>
      <c r="H38" s="10">
        <v>8747801</v>
      </c>
      <c r="I38" s="11">
        <f t="shared" si="8"/>
        <v>4.1953291869576408E-2</v>
      </c>
      <c r="J38" s="40">
        <f t="shared" si="9"/>
        <v>3808</v>
      </c>
      <c r="K38" s="12">
        <f t="shared" si="10"/>
        <v>0.18262662289568199</v>
      </c>
      <c r="L38" s="13">
        <f t="shared" si="11"/>
        <v>316.52723506079337</v>
      </c>
      <c r="M38" s="13">
        <f t="shared" si="12"/>
        <v>2.4042940750594632</v>
      </c>
      <c r="N38" s="8">
        <f>B38/VLOOKUP(A38,'09.04'!A$2:B$200,2,FALSE)-1</f>
        <v>4.2365201631173521E-2</v>
      </c>
      <c r="O38" s="12">
        <f>(B38-VLOOKUP(A38,'09.04'!A$2:B$200,2,FALSE))/G38*1000000</f>
        <v>0.8968271660055811</v>
      </c>
      <c r="P38" s="14">
        <f>B38-2*VLOOKUP(A38,'09.04'!A$2:B$200,2,FALSE)+VLOOKUP(A38,'08.04'!A$2:B$200,2,FALSE)</f>
        <v>-155</v>
      </c>
      <c r="Q38" s="30">
        <f t="shared" si="13"/>
        <v>-33.688328624212133</v>
      </c>
      <c r="R38" s="8">
        <f>(B38/VLOOKUP(A38,'07.04'!A$2:B$200,2,FALSE)-1)/3</f>
        <v>6.3578329882677684E-2</v>
      </c>
    </row>
    <row r="39" spans="1:18" ht="15.75" thickBot="1">
      <c r="A39" s="66" t="s">
        <v>129</v>
      </c>
      <c r="B39" s="67">
        <v>2752</v>
      </c>
      <c r="C39" s="67">
        <v>66</v>
      </c>
      <c r="D39" s="67">
        <v>16</v>
      </c>
      <c r="E39" s="68">
        <v>2.4E-2</v>
      </c>
      <c r="F39" s="8">
        <f t="shared" si="7"/>
        <v>0.80487804878048785</v>
      </c>
      <c r="G39" s="10">
        <v>4244979</v>
      </c>
      <c r="H39" s="14">
        <v>304235</v>
      </c>
      <c r="I39" s="11">
        <f t="shared" si="8"/>
        <v>7.1669376927424144E-2</v>
      </c>
      <c r="J39" s="40">
        <f t="shared" si="9"/>
        <v>2670</v>
      </c>
      <c r="K39" s="12">
        <f t="shared" si="10"/>
        <v>6.2897837657147422</v>
      </c>
      <c r="L39" s="13">
        <f t="shared" si="11"/>
        <v>15547.780095025204</v>
      </c>
      <c r="M39" s="13">
        <f t="shared" si="12"/>
        <v>98.889926096944947</v>
      </c>
      <c r="N39" s="8">
        <f>B39/VLOOKUP(A39,'09.04'!A$2:B$200,2,FALSE)-1</f>
        <v>8.8607594936708889E-2</v>
      </c>
      <c r="O39" s="12">
        <f>(B39-VLOOKUP(A39,'09.04'!A$2:B$200,2,FALSE))/G39*1000000</f>
        <v>52.768223352812811</v>
      </c>
      <c r="P39" s="14">
        <f>B39-2*VLOOKUP(A39,'09.04'!A$2:B$200,2,FALSE)+VLOOKUP(A39,'08.04'!A$2:B$200,2,FALSE)</f>
        <v>-55</v>
      </c>
      <c r="Q39" s="30">
        <f t="shared" si="13"/>
        <v>-19.98546511627907</v>
      </c>
      <c r="R39" s="8">
        <f>(B39/VLOOKUP(A39,'07.04'!A$2:B$200,2,FALSE)-1)/3</f>
        <v>0.10349206349206352</v>
      </c>
    </row>
    <row r="40" spans="1:18" ht="15.75" thickBot="1">
      <c r="A40" s="66" t="s">
        <v>133</v>
      </c>
      <c r="B40" s="67">
        <v>5256</v>
      </c>
      <c r="C40" s="67">
        <v>138</v>
      </c>
      <c r="D40" s="67">
        <v>1438</v>
      </c>
      <c r="E40" s="68">
        <v>2.63E-2</v>
      </c>
      <c r="F40" s="8">
        <f t="shared" si="7"/>
        <v>8.7563451776649745E-2</v>
      </c>
      <c r="G40" s="10">
        <v>33395910</v>
      </c>
      <c r="H40" s="14">
        <v>2121640</v>
      </c>
      <c r="I40" s="11">
        <f t="shared" si="8"/>
        <v>6.3529935252550393E-2</v>
      </c>
      <c r="J40" s="40">
        <f t="shared" si="9"/>
        <v>3680</v>
      </c>
      <c r="K40" s="12">
        <f t="shared" si="10"/>
        <v>1.1019313442873693</v>
      </c>
      <c r="L40" s="13">
        <f t="shared" si="11"/>
        <v>4132.242541077635</v>
      </c>
      <c r="M40" s="13">
        <f t="shared" si="12"/>
        <v>21.338808725444661</v>
      </c>
      <c r="N40" s="8">
        <f>B40/VLOOKUP(A40,'09.04'!A$2:B$200,2,FALSE)-1</f>
        <v>0.21050207277752198</v>
      </c>
      <c r="O40" s="12">
        <f>(B40-VLOOKUP(A40,'09.04'!A$2:B$200,2,FALSE))/G40*1000000</f>
        <v>27.368620888006944</v>
      </c>
      <c r="P40" s="14">
        <f>B40-2*VLOOKUP(A40,'09.04'!A$2:B$200,2,FALSE)+VLOOKUP(A40,'08.04'!A$2:B$200,2,FALSE)</f>
        <v>-474</v>
      </c>
      <c r="Q40" s="30">
        <f t="shared" si="13"/>
        <v>-90.182648401826484</v>
      </c>
      <c r="R40" s="8">
        <f>(B40/VLOOKUP(A40,'07.04'!A$2:B$200,2,FALSE)-1)/3</f>
        <v>0.35077443706885331</v>
      </c>
    </row>
    <row r="41" spans="1:18" ht="15.75" thickBot="1">
      <c r="A41" s="66" t="s">
        <v>59</v>
      </c>
      <c r="B41" s="67">
        <v>5575</v>
      </c>
      <c r="C41" s="67">
        <v>174</v>
      </c>
      <c r="D41" s="67">
        <v>318</v>
      </c>
      <c r="E41" s="68">
        <v>3.1300000000000001E-2</v>
      </c>
      <c r="F41" s="8">
        <f t="shared" si="7"/>
        <v>0.35365853658536583</v>
      </c>
      <c r="G41" s="10">
        <v>38654304</v>
      </c>
      <c r="H41" s="10">
        <v>5278397</v>
      </c>
      <c r="I41" s="11">
        <f t="shared" si="8"/>
        <v>0.13655392682791545</v>
      </c>
      <c r="J41" s="40">
        <f t="shared" si="9"/>
        <v>5083</v>
      </c>
      <c r="K41" s="12">
        <f t="shared" si="10"/>
        <v>1.3149893993693433</v>
      </c>
      <c r="L41" s="13">
        <f t="shared" si="11"/>
        <v>4501.4392187736712</v>
      </c>
      <c r="M41" s="13">
        <f t="shared" si="12"/>
        <v>24.329703768424302</v>
      </c>
      <c r="N41" s="8">
        <f>B41/VLOOKUP(A41,'09.04'!A$2:B$200,2,FALSE)-1</f>
        <v>4.3812020220932446E-2</v>
      </c>
      <c r="O41" s="12">
        <f>(B41-VLOOKUP(A41,'09.04'!A$2:B$200,2,FALSE))/G41*1000000</f>
        <v>6.053659639040454</v>
      </c>
      <c r="P41" s="14">
        <f>B41-2*VLOOKUP(A41,'09.04'!A$2:B$200,2,FALSE)+VLOOKUP(A41,'08.04'!A$2:B$200,2,FALSE)</f>
        <v>-107</v>
      </c>
      <c r="Q41" s="30">
        <f t="shared" si="13"/>
        <v>-19.192825112107624</v>
      </c>
      <c r="R41" s="8">
        <f>(B41/VLOOKUP(A41,'07.04'!A$2:B$200,2,FALSE)-1)/3</f>
        <v>7.6713739335098577E-2</v>
      </c>
    </row>
    <row r="42" spans="1:18" ht="15.75" thickBot="1">
      <c r="A42" s="66" t="s">
        <v>30</v>
      </c>
      <c r="B42" s="67">
        <v>13956</v>
      </c>
      <c r="C42" s="67">
        <v>409</v>
      </c>
      <c r="D42" s="67">
        <v>205</v>
      </c>
      <c r="E42" s="68">
        <v>2.9399999999999999E-2</v>
      </c>
      <c r="F42" s="8">
        <f t="shared" si="7"/>
        <v>0.66612377850162863</v>
      </c>
      <c r="G42" s="10">
        <v>10134541</v>
      </c>
      <c r="H42" s="10">
        <v>1823298</v>
      </c>
      <c r="I42" s="11">
        <f t="shared" si="8"/>
        <v>0.17990928252202049</v>
      </c>
      <c r="J42" s="40">
        <f t="shared" si="9"/>
        <v>13342</v>
      </c>
      <c r="K42" s="12">
        <f t="shared" si="10"/>
        <v>13.164878409392196</v>
      </c>
      <c r="L42" s="13">
        <f t="shared" si="11"/>
        <v>40357.032449718245</v>
      </c>
      <c r="M42" s="13">
        <f t="shared" si="12"/>
        <v>230.49846532340209</v>
      </c>
      <c r="N42" s="8">
        <f>B42/VLOOKUP(A42,'09.04'!A$2:B$200,2,FALSE)-1</f>
        <v>6.2019633209040359E-2</v>
      </c>
      <c r="O42" s="12">
        <f>(B42-VLOOKUP(A42,'09.04'!A$2:B$200,2,FALSE))/G42*1000000</f>
        <v>80.418047546504582</v>
      </c>
      <c r="P42" s="14">
        <f>B42-2*VLOOKUP(A42,'09.04'!A$2:B$200,2,FALSE)+VLOOKUP(A42,'08.04'!A$2:B$200,2,FALSE)</f>
        <v>116</v>
      </c>
      <c r="Q42" s="30">
        <f t="shared" si="13"/>
        <v>8.311837202636859</v>
      </c>
      <c r="R42" s="8">
        <f>(B42/VLOOKUP(A42,'07.04'!A$2:B$200,2,FALSE)-1)/3</f>
        <v>6.3256606990622341E-2</v>
      </c>
    </row>
    <row r="43" spans="1:18" ht="15.75" thickBot="1">
      <c r="A43" s="66" t="s">
        <v>75</v>
      </c>
      <c r="B43" s="67">
        <v>11921</v>
      </c>
      <c r="C43" s="67">
        <v>95</v>
      </c>
      <c r="D43" s="67">
        <v>795</v>
      </c>
      <c r="E43" s="68">
        <v>8.0000000000000002E-3</v>
      </c>
      <c r="F43" s="8">
        <f t="shared" si="7"/>
        <v>0.10674157303370786</v>
      </c>
      <c r="G43" s="10">
        <v>146584212</v>
      </c>
      <c r="H43" s="10">
        <v>19090760</v>
      </c>
      <c r="I43" s="11">
        <f t="shared" si="8"/>
        <v>0.1302374910607699</v>
      </c>
      <c r="J43" s="40">
        <f t="shared" si="9"/>
        <v>11031</v>
      </c>
      <c r="K43" s="12">
        <f t="shared" si="10"/>
        <v>0.75253670565831465</v>
      </c>
      <c r="L43" s="13">
        <f t="shared" si="11"/>
        <v>648.09162394651344</v>
      </c>
      <c r="M43" s="13">
        <f t="shared" si="12"/>
        <v>6.9836432873497811</v>
      </c>
      <c r="N43" s="8">
        <f>B43/VLOOKUP(A43,'09.04'!A$2:B$200,2,FALSE)-1</f>
        <v>0.1755250961443644</v>
      </c>
      <c r="O43" s="12">
        <f>(B43-VLOOKUP(A43,'09.04'!A$2:B$200,2,FALSE))/G43*1000000</f>
        <v>12.14319042762941</v>
      </c>
      <c r="P43" s="14">
        <f>B43-2*VLOOKUP(A43,'09.04'!A$2:B$200,2,FALSE)+VLOOKUP(A43,'08.04'!A$2:B$200,2,FALSE)</f>
        <v>313</v>
      </c>
      <c r="Q43" s="30">
        <f t="shared" si="13"/>
        <v>26.256186561530072</v>
      </c>
      <c r="R43" s="8">
        <f>(B43/VLOOKUP(A43,'07.04'!A$2:B$200,2,FALSE)-1)/3</f>
        <v>0.1965595412721696</v>
      </c>
    </row>
    <row r="44" spans="1:18" ht="15.75" thickBot="1">
      <c r="A44" s="66" t="s">
        <v>63</v>
      </c>
      <c r="B44" s="67">
        <v>5202</v>
      </c>
      <c r="C44" s="67">
        <v>248</v>
      </c>
      <c r="D44" s="67">
        <v>647</v>
      </c>
      <c r="E44" s="68">
        <v>4.7699999999999999E-2</v>
      </c>
      <c r="F44" s="8">
        <f t="shared" si="7"/>
        <v>0.27709497206703909</v>
      </c>
      <c r="G44" s="10">
        <v>18784271</v>
      </c>
      <c r="H44" s="10">
        <v>2789374</v>
      </c>
      <c r="I44" s="11">
        <f t="shared" si="8"/>
        <v>0.14849519579439627</v>
      </c>
      <c r="J44" s="40">
        <f t="shared" si="9"/>
        <v>4307</v>
      </c>
      <c r="K44" s="12">
        <f t="shared" si="10"/>
        <v>2.2928757788896892</v>
      </c>
      <c r="L44" s="13">
        <f t="shared" si="11"/>
        <v>13202.535248772763</v>
      </c>
      <c r="M44" s="13">
        <f t="shared" si="12"/>
        <v>55.019790341156721</v>
      </c>
      <c r="N44" s="8">
        <f>B44/VLOOKUP(A44,'09.04'!A$2:B$200,2,FALSE)-1</f>
        <v>9.2627599243856329E-2</v>
      </c>
      <c r="O44" s="12">
        <f>(B44-VLOOKUP(A44,'09.04'!A$2:B$200,2,FALSE))/G44*1000000</f>
        <v>23.477088889954793</v>
      </c>
      <c r="P44" s="14">
        <f>B44-2*VLOOKUP(A44,'09.04'!A$2:B$200,2,FALSE)+VLOOKUP(A44,'08.04'!A$2:B$200,2,FALSE)</f>
        <v>97</v>
      </c>
      <c r="Q44" s="30">
        <f t="shared" si="13"/>
        <v>18.646674356016916</v>
      </c>
      <c r="R44" s="8">
        <f>(B44/VLOOKUP(A44,'07.04'!A$2:B$200,2,FALSE)-1)/3</f>
        <v>9.4076082491167501E-2</v>
      </c>
    </row>
    <row r="45" spans="1:18" ht="15.75" thickBot="1">
      <c r="A45" s="66" t="s">
        <v>65</v>
      </c>
      <c r="B45" s="67">
        <v>3287</v>
      </c>
      <c r="C45" s="67">
        <v>44</v>
      </c>
      <c r="D45" s="67">
        <v>666</v>
      </c>
      <c r="E45" s="68">
        <v>1.34E-2</v>
      </c>
      <c r="F45" s="8">
        <f t="shared" si="7"/>
        <v>6.1971830985915494E-2</v>
      </c>
      <c r="G45" s="10">
        <v>35185636</v>
      </c>
      <c r="H45" s="10">
        <v>1034829</v>
      </c>
      <c r="I45" s="11">
        <f t="shared" si="8"/>
        <v>2.9410552647108609E-2</v>
      </c>
      <c r="J45" s="40">
        <f t="shared" si="9"/>
        <v>2577</v>
      </c>
      <c r="K45" s="12">
        <f t="shared" si="10"/>
        <v>0.7324011423297847</v>
      </c>
      <c r="L45" s="13">
        <f t="shared" si="11"/>
        <v>1250.5102934617978</v>
      </c>
      <c r="M45" s="13">
        <f t="shared" si="12"/>
        <v>9.5701367149407801</v>
      </c>
      <c r="N45" s="8">
        <f>B45/VLOOKUP(A45,'09.04'!A$2:B$200,2,FALSE)-1</f>
        <v>5.2850736707239054E-2</v>
      </c>
      <c r="O45" s="12">
        <f>(B45-VLOOKUP(A45,'09.04'!A$2:B$200,2,FALSE))/G45*1000000</f>
        <v>4.6894136004817417</v>
      </c>
      <c r="P45" s="14">
        <f>B45-2*VLOOKUP(A45,'09.04'!A$2:B$200,2,FALSE)+VLOOKUP(A45,'08.04'!A$2:B$200,2,FALSE)</f>
        <v>-162</v>
      </c>
      <c r="Q45" s="30">
        <f t="shared" si="13"/>
        <v>-49.285062366899908</v>
      </c>
      <c r="R45" s="8">
        <f>(B45/VLOOKUP(A45,'07.04'!A$2:B$200,2,FALSE)-1)/3</f>
        <v>6.4801356589147277E-2</v>
      </c>
    </row>
    <row r="46" spans="1:18" ht="15.75" thickBot="1">
      <c r="A46" s="66" t="s">
        <v>135</v>
      </c>
      <c r="B46" s="67">
        <v>2867</v>
      </c>
      <c r="C46" s="67">
        <v>66</v>
      </c>
      <c r="D46" s="67">
        <v>118</v>
      </c>
      <c r="E46" s="68">
        <v>2.3099999999999999E-2</v>
      </c>
      <c r="F46" s="8">
        <f t="shared" si="7"/>
        <v>0.35869565217391303</v>
      </c>
      <c r="G46" s="10">
        <v>8657779</v>
      </c>
      <c r="H46" s="10">
        <v>1429608</v>
      </c>
      <c r="I46" s="11">
        <f t="shared" si="8"/>
        <v>0.16512410399942062</v>
      </c>
      <c r="J46" s="40">
        <f t="shared" si="9"/>
        <v>2683</v>
      </c>
      <c r="K46" s="12">
        <f t="shared" si="10"/>
        <v>3.0989472011239831</v>
      </c>
      <c r="L46" s="13">
        <f t="shared" si="11"/>
        <v>7623.202209250202</v>
      </c>
      <c r="M46" s="13">
        <f t="shared" si="12"/>
        <v>48.604424849964097</v>
      </c>
      <c r="N46" s="8">
        <f>B46/VLOOKUP(A46,'09.04'!A$2:B$200,2,FALSE)-1</f>
        <v>7.5393848462115498E-2</v>
      </c>
      <c r="O46" s="12">
        <f>(B46-VLOOKUP(A46,'09.04'!A$2:B$200,2,FALSE))/G46*1000000</f>
        <v>23.216115819080159</v>
      </c>
      <c r="P46" s="14">
        <f>B46-2*VLOOKUP(A46,'09.04'!A$2:B$200,2,FALSE)+VLOOKUP(A46,'08.04'!A$2:B$200,2,FALSE)</f>
        <v>-18</v>
      </c>
      <c r="Q46" s="30">
        <f t="shared" si="13"/>
        <v>-6.2783397279386124</v>
      </c>
      <c r="R46" s="8">
        <f>(B46/VLOOKUP(A46,'07.04'!A$2:B$200,2,FALSE)-1)/3</f>
        <v>0.10106060606060607</v>
      </c>
    </row>
    <row r="47" spans="1:18" ht="15.75" thickBot="1">
      <c r="A47" s="66" t="s">
        <v>136</v>
      </c>
      <c r="B47" s="67">
        <v>1910</v>
      </c>
      <c r="C47" s="67">
        <v>7</v>
      </c>
      <c r="D47" s="67">
        <v>460</v>
      </c>
      <c r="E47" s="68">
        <v>3.7000000000000002E-3</v>
      </c>
      <c r="F47" s="8">
        <f t="shared" si="7"/>
        <v>1.4989293361884369E-2</v>
      </c>
      <c r="G47" s="10">
        <v>6153312</v>
      </c>
      <c r="H47" s="10">
        <v>565933</v>
      </c>
      <c r="I47" s="11">
        <f t="shared" si="8"/>
        <v>9.1972095677904847E-2</v>
      </c>
      <c r="J47" s="40">
        <f t="shared" si="9"/>
        <v>1443</v>
      </c>
      <c r="K47" s="12">
        <f t="shared" si="10"/>
        <v>2.3450785528183848</v>
      </c>
      <c r="L47" s="13">
        <f t="shared" si="11"/>
        <v>1137.5987435709421</v>
      </c>
      <c r="M47" s="13">
        <f t="shared" si="12"/>
        <v>16.333274060216333</v>
      </c>
      <c r="N47" s="8">
        <f>B47/VLOOKUP(A47,'09.04'!A$2:B$200,2,FALSE)-1</f>
        <v>0.17683302526186084</v>
      </c>
      <c r="O47" s="12">
        <f>(B47-VLOOKUP(A47,'09.04'!A$2:B$200,2,FALSE))/G47*1000000</f>
        <v>46.641548486408617</v>
      </c>
      <c r="P47" s="14">
        <f>B47-2*VLOOKUP(A47,'09.04'!A$2:B$200,2,FALSE)+VLOOKUP(A47,'08.04'!A$2:B$200,2,FALSE)</f>
        <v>145</v>
      </c>
      <c r="Q47" s="30">
        <f t="shared" si="13"/>
        <v>75.916230366492144</v>
      </c>
      <c r="R47" s="8">
        <f>(B47/VLOOKUP(A47,'07.04'!A$2:B$200,2,FALSE)-1)/3</f>
        <v>0.12969696969696973</v>
      </c>
    </row>
    <row r="48" spans="1:18" ht="15.75" thickBot="1">
      <c r="A48" s="66" t="s">
        <v>150</v>
      </c>
      <c r="B48" s="67">
        <v>1124</v>
      </c>
      <c r="C48" s="67">
        <v>43</v>
      </c>
      <c r="D48" s="67">
        <v>128</v>
      </c>
      <c r="E48" s="68">
        <v>3.8300000000000001E-2</v>
      </c>
      <c r="F48" s="8">
        <f t="shared" si="7"/>
        <v>0.25146198830409355</v>
      </c>
      <c r="G48" s="10">
        <v>2082741</v>
      </c>
      <c r="H48" s="10">
        <v>348848</v>
      </c>
      <c r="I48" s="11">
        <f t="shared" si="8"/>
        <v>0.16749466208232325</v>
      </c>
      <c r="J48" s="40">
        <f t="shared" si="9"/>
        <v>953</v>
      </c>
      <c r="K48" s="12">
        <f t="shared" si="10"/>
        <v>4.5757009632978844</v>
      </c>
      <c r="L48" s="13">
        <f t="shared" si="11"/>
        <v>20645.870033768002</v>
      </c>
      <c r="M48" s="13">
        <f t="shared" si="12"/>
        <v>97.195332913486723</v>
      </c>
      <c r="N48" s="8">
        <f>B48/VLOOKUP(A48,'09.04'!A$2:B$200,2,FALSE)-1</f>
        <v>0</v>
      </c>
      <c r="O48" s="12">
        <f>(B48-VLOOKUP(A48,'09.04'!A$2:B$200,2,FALSE))/G48*1000000</f>
        <v>0</v>
      </c>
      <c r="P48" s="14">
        <f>B48-2*VLOOKUP(A48,'09.04'!A$2:B$200,2,FALSE)+VLOOKUP(A48,'08.04'!A$2:B$200,2,FALSE)</f>
        <v>-65</v>
      </c>
      <c r="Q48" s="30">
        <f t="shared" si="13"/>
        <v>-57.829181494661924</v>
      </c>
      <c r="R48" s="8">
        <f>(B48/VLOOKUP(A48,'07.04'!A$2:B$200,2,FALSE)-1)/3</f>
        <v>3.3627162912177599E-2</v>
      </c>
    </row>
    <row r="49" spans="1:18" ht="15.75" thickBot="1">
      <c r="A49" s="66" t="s">
        <v>4</v>
      </c>
      <c r="B49" s="67">
        <v>468895</v>
      </c>
      <c r="C49" s="67">
        <v>16697</v>
      </c>
      <c r="D49" s="67">
        <v>25928</v>
      </c>
      <c r="E49" s="68">
        <v>3.5700000000000003E-2</v>
      </c>
      <c r="F49" s="8">
        <f t="shared" si="7"/>
        <v>0.39171847507331381</v>
      </c>
      <c r="G49" s="10">
        <v>333453848</v>
      </c>
      <c r="H49" s="10">
        <v>43701886</v>
      </c>
      <c r="I49" s="11">
        <f t="shared" si="8"/>
        <v>0.13105827466714373</v>
      </c>
      <c r="J49" s="40">
        <f t="shared" si="9"/>
        <v>426270</v>
      </c>
      <c r="K49" s="12">
        <f t="shared" si="10"/>
        <v>12.783478210153989</v>
      </c>
      <c r="L49" s="13">
        <f t="shared" si="11"/>
        <v>50072.896444727783</v>
      </c>
      <c r="M49" s="13">
        <f t="shared" si="12"/>
        <v>253.00311868047692</v>
      </c>
      <c r="N49" s="8">
        <f>B49/VLOOKUP(A49,'09.04'!A$2:B$200,2,FALSE)-1</f>
        <v>5.085106621395985E-2</v>
      </c>
      <c r="O49" s="12">
        <f>(B49-VLOOKUP(A49,'09.04'!A$2:B$200,2,FALSE))/G49*1000000</f>
        <v>68.045398594410585</v>
      </c>
      <c r="P49" s="14">
        <f>B49-2*VLOOKUP(A49,'09.04'!A$2:B$200,2,FALSE)+VLOOKUP(A49,'08.04'!A$2:B$200,2,FALSE)</f>
        <v>-22966</v>
      </c>
      <c r="Q49" s="30">
        <f t="shared" si="13"/>
        <v>-48.978982501412894</v>
      </c>
      <c r="R49" s="8">
        <f>(B49/VLOOKUP(A49,'07.04'!A$2:B$200,2,FALSE)-1)/3</f>
        <v>9.1794732308808191E-2</v>
      </c>
    </row>
    <row r="50" spans="1:18" ht="15.75" thickBot="1">
      <c r="A50" s="66" t="s">
        <v>61</v>
      </c>
      <c r="B50" s="67">
        <v>2473</v>
      </c>
      <c r="C50" s="67">
        <v>33</v>
      </c>
      <c r="D50" s="67">
        <v>1013</v>
      </c>
      <c r="E50" s="68">
        <v>1.34E-2</v>
      </c>
      <c r="F50" s="8">
        <f t="shared" si="7"/>
        <v>3.1548757170172081E-2</v>
      </c>
      <c r="G50" s="10">
        <v>69192246</v>
      </c>
      <c r="H50" s="10">
        <v>6372512</v>
      </c>
      <c r="I50" s="11">
        <f t="shared" si="8"/>
        <v>9.2098643538757213E-2</v>
      </c>
      <c r="J50" s="40">
        <f t="shared" si="9"/>
        <v>1427</v>
      </c>
      <c r="K50" s="12">
        <f t="shared" si="10"/>
        <v>0.20623698210345709</v>
      </c>
      <c r="L50" s="13">
        <f t="shared" si="11"/>
        <v>476.93205391829599</v>
      </c>
      <c r="M50" s="13">
        <f t="shared" si="12"/>
        <v>3.1362561672878799</v>
      </c>
      <c r="N50" s="8">
        <f>B50/VLOOKUP(A50,'09.04'!A$2:B$200,2,FALSE)-1</f>
        <v>2.0635575732562916E-2</v>
      </c>
      <c r="O50" s="12">
        <f>(B50-VLOOKUP(A50,'09.04'!A$2:B$200,2,FALSE))/G50*1000000</f>
        <v>0.7226243241186302</v>
      </c>
      <c r="P50" s="14">
        <f>B50-2*VLOOKUP(A50,'09.04'!A$2:B$200,2,FALSE)+VLOOKUP(A50,'08.04'!A$2:B$200,2,FALSE)</f>
        <v>-4</v>
      </c>
      <c r="Q50" s="30">
        <f t="shared" si="13"/>
        <v>-1.6174686615446825</v>
      </c>
      <c r="R50" s="8">
        <f>(B50/VLOOKUP(A50,'07.04'!A$2:B$200,2,FALSE)-1)/3</f>
        <v>3.1739002066725717E-2</v>
      </c>
    </row>
    <row r="51" spans="1:18" ht="15.75" thickBot="1">
      <c r="A51" s="66" t="s">
        <v>38</v>
      </c>
      <c r="B51" s="67">
        <v>42282</v>
      </c>
      <c r="C51" s="67">
        <v>908</v>
      </c>
      <c r="D51" s="67">
        <v>2142</v>
      </c>
      <c r="E51" s="68">
        <v>2.1499999999999998E-2</v>
      </c>
      <c r="F51" s="8">
        <f t="shared" si="7"/>
        <v>0.29770491803278687</v>
      </c>
      <c r="G51" s="10">
        <v>85230581</v>
      </c>
      <c r="H51" s="10">
        <v>5330596</v>
      </c>
      <c r="I51" s="11">
        <f t="shared" si="8"/>
        <v>6.2543231988527681E-2</v>
      </c>
      <c r="J51" s="40">
        <f t="shared" si="9"/>
        <v>39232</v>
      </c>
      <c r="K51" s="12">
        <f t="shared" si="10"/>
        <v>4.6030426567196576</v>
      </c>
      <c r="L51" s="13">
        <f t="shared" si="11"/>
        <v>10653.453130866255</v>
      </c>
      <c r="M51" s="13">
        <f t="shared" si="12"/>
        <v>70.027351229887998</v>
      </c>
      <c r="N51" s="8">
        <f>B51/VLOOKUP(A51,'09.04'!A$2:B$200,2,FALSE)-1</f>
        <v>0.10610579186940816</v>
      </c>
      <c r="O51" s="12">
        <f>(B51-VLOOKUP(A51,'09.04'!A$2:B$200,2,FALSE))/G51*1000000</f>
        <v>47.58855275197525</v>
      </c>
      <c r="P51" s="14">
        <f>B51-2*VLOOKUP(A51,'09.04'!A$2:B$200,2,FALSE)+VLOOKUP(A51,'08.04'!A$2:B$200,2,FALSE)</f>
        <v>-61</v>
      </c>
      <c r="Q51" s="30">
        <f t="shared" si="13"/>
        <v>-1.4426942907147249</v>
      </c>
      <c r="R51" s="8">
        <f>(B51/VLOOKUP(A51,'07.04'!A$2:B$200,2,FALSE)-1)/3</f>
        <v>0.13309285060286155</v>
      </c>
    </row>
    <row r="52" spans="1:18" ht="15.75" thickBot="1">
      <c r="A52" s="66" t="s">
        <v>139</v>
      </c>
      <c r="B52" s="67">
        <v>2203</v>
      </c>
      <c r="C52" s="67">
        <v>69</v>
      </c>
      <c r="D52" s="67">
        <v>61</v>
      </c>
      <c r="E52" s="68">
        <v>3.1399999999999997E-2</v>
      </c>
      <c r="F52" s="8">
        <f t="shared" si="7"/>
        <v>0.53076923076923077</v>
      </c>
      <c r="G52" s="10">
        <v>41960633</v>
      </c>
      <c r="H52" s="10">
        <v>6493234</v>
      </c>
      <c r="I52" s="11">
        <f t="shared" si="8"/>
        <v>0.1547458542868026</v>
      </c>
      <c r="J52" s="40">
        <f t="shared" si="9"/>
        <v>2073</v>
      </c>
      <c r="K52" s="12">
        <f t="shared" si="10"/>
        <v>0.49403449180568848</v>
      </c>
      <c r="L52" s="13">
        <f t="shared" si="11"/>
        <v>1644.3984531882538</v>
      </c>
      <c r="M52" s="13">
        <f t="shared" si="12"/>
        <v>9.0132655244751287</v>
      </c>
      <c r="N52" s="8">
        <f>B52/VLOOKUP(A52,'09.04'!A$2:B$200,2,FALSE)-1</f>
        <v>0.16437632135306557</v>
      </c>
      <c r="O52" s="12">
        <f>(B52-VLOOKUP(A52,'09.04'!A$2:B$200,2,FALSE))/G52*1000000</f>
        <v>7.4117089701673473</v>
      </c>
      <c r="P52" s="14">
        <f>B52-2*VLOOKUP(A52,'09.04'!A$2:B$200,2,FALSE)+VLOOKUP(A52,'08.04'!A$2:B$200,2,FALSE)</f>
        <v>87</v>
      </c>
      <c r="Q52" s="30">
        <f t="shared" si="13"/>
        <v>39.491602360417616</v>
      </c>
      <c r="R52" s="8">
        <f>(B52/VLOOKUP(A52,'07.04'!A$2:B$200,2,FALSE)-1)/3</f>
        <v>0.16894664842681259</v>
      </c>
    </row>
    <row r="53" spans="1:18" ht="15.75" thickBot="1">
      <c r="A53" s="66" t="s">
        <v>127</v>
      </c>
      <c r="B53" s="67">
        <v>4076</v>
      </c>
      <c r="C53" s="67">
        <v>203</v>
      </c>
      <c r="D53" s="67">
        <v>124</v>
      </c>
      <c r="E53" s="68">
        <v>4.99E-2</v>
      </c>
      <c r="F53" s="8">
        <f t="shared" si="7"/>
        <v>0.62079510703363916</v>
      </c>
      <c r="G53" s="10">
        <v>108481655</v>
      </c>
      <c r="H53" s="10">
        <v>4614648</v>
      </c>
      <c r="I53" s="11">
        <f t="shared" si="8"/>
        <v>4.253851031310317E-2</v>
      </c>
      <c r="J53" s="40">
        <f t="shared" si="9"/>
        <v>3749</v>
      </c>
      <c r="K53" s="12">
        <f t="shared" si="10"/>
        <v>0.34558838542793252</v>
      </c>
      <c r="L53" s="13">
        <f t="shared" si="11"/>
        <v>1871.2841355526887</v>
      </c>
      <c r="M53" s="13">
        <f t="shared" si="12"/>
        <v>8.041729062101993</v>
      </c>
      <c r="N53" s="8">
        <f>B53/VLOOKUP(A53,'09.04'!A$2:B$200,2,FALSE)-1</f>
        <v>0</v>
      </c>
      <c r="O53" s="12">
        <f>(B53-VLOOKUP(A53,'09.04'!A$2:B$200,2,FALSE))/G53*1000000</f>
        <v>0</v>
      </c>
      <c r="P53" s="14">
        <f>B53-2*VLOOKUP(A53,'09.04'!A$2:B$200,2,FALSE)+VLOOKUP(A53,'08.04'!A$2:B$200,2,FALSE)</f>
        <v>-206</v>
      </c>
      <c r="Q53" s="30">
        <f t="shared" si="13"/>
        <v>-50.539744847890091</v>
      </c>
      <c r="R53" s="8">
        <f>(B53/VLOOKUP(A53,'07.04'!A$2:B$200,2,FALSE)-1)/3</f>
        <v>3.7887067395264117E-2</v>
      </c>
    </row>
    <row r="54" spans="1:18" ht="15.75" thickBot="1">
      <c r="A54" s="66" t="s">
        <v>67</v>
      </c>
      <c r="B54" s="67">
        <v>2605</v>
      </c>
      <c r="C54" s="67">
        <v>42</v>
      </c>
      <c r="D54" s="67">
        <v>300</v>
      </c>
      <c r="E54" s="68">
        <v>1.6199999999999999E-2</v>
      </c>
      <c r="F54" s="8">
        <f t="shared" si="7"/>
        <v>0.12280701754385964</v>
      </c>
      <c r="G54" s="10">
        <v>5636544</v>
      </c>
      <c r="H54" s="10">
        <v>1003032</v>
      </c>
      <c r="I54" s="11">
        <f t="shared" si="8"/>
        <v>0.17795159587151277</v>
      </c>
      <c r="J54" s="40">
        <f t="shared" si="9"/>
        <v>2263</v>
      </c>
      <c r="K54" s="12">
        <f t="shared" si="10"/>
        <v>4.0148715241112285</v>
      </c>
      <c r="L54" s="13">
        <f t="shared" si="11"/>
        <v>7451.3744592431103</v>
      </c>
      <c r="M54" s="13">
        <f t="shared" si="12"/>
        <v>54.695805261377103</v>
      </c>
      <c r="N54" s="8">
        <f>B54/VLOOKUP(A54,'09.04'!A$2:B$200,2,FALSE)-1</f>
        <v>0</v>
      </c>
      <c r="O54" s="12">
        <f>(B54-VLOOKUP(A54,'09.04'!A$2:B$200,2,FALSE))/G54*1000000</f>
        <v>0</v>
      </c>
      <c r="P54" s="14">
        <f>B54-2*VLOOKUP(A54,'09.04'!A$2:B$200,2,FALSE)+VLOOKUP(A54,'08.04'!A$2:B$200,2,FALSE)</f>
        <v>-118</v>
      </c>
      <c r="Q54" s="30">
        <f t="shared" si="13"/>
        <v>-45.297504798464495</v>
      </c>
      <c r="R54" s="8">
        <f>(B54/VLOOKUP(A54,'07.04'!A$2:B$200,2,FALSE)-1)/3</f>
        <v>4.2894280762564962E-2</v>
      </c>
    </row>
    <row r="55" spans="1:18" ht="15.75" thickBot="1">
      <c r="A55" s="66" t="s">
        <v>12</v>
      </c>
      <c r="B55" s="67">
        <v>117749</v>
      </c>
      <c r="C55" s="67">
        <v>12210</v>
      </c>
      <c r="D55" s="67">
        <v>23206</v>
      </c>
      <c r="E55" s="68">
        <v>0.1037</v>
      </c>
      <c r="F55" s="8">
        <f t="shared" si="7"/>
        <v>0.3447594307657556</v>
      </c>
      <c r="G55" s="10">
        <v>65786616</v>
      </c>
      <c r="H55" s="10">
        <v>11009599</v>
      </c>
      <c r="I55" s="11">
        <f t="shared" si="8"/>
        <v>0.16735317408635214</v>
      </c>
      <c r="J55" s="40">
        <f t="shared" si="9"/>
        <v>82333</v>
      </c>
      <c r="K55" s="12">
        <f t="shared" si="10"/>
        <v>12.515159618485317</v>
      </c>
      <c r="L55" s="13">
        <f t="shared" si="11"/>
        <v>185600.06187276755</v>
      </c>
      <c r="M55" s="13">
        <f t="shared" si="12"/>
        <v>481.955848552379</v>
      </c>
      <c r="N55" s="8">
        <f>B55/VLOOKUP(A55,'09.04'!A$2:B$200,2,FALSE)-1</f>
        <v>4.24878264718902E-2</v>
      </c>
      <c r="O55" s="12">
        <f>(B55-VLOOKUP(A55,'09.04'!A$2:B$200,2,FALSE))/G55*1000000</f>
        <v>72.947968626323629</v>
      </c>
      <c r="P55" s="14">
        <f>B55-2*VLOOKUP(A55,'09.04'!A$2:B$200,2,FALSE)+VLOOKUP(A55,'08.04'!A$2:B$200,2,FALSE)</f>
        <v>918</v>
      </c>
      <c r="Q55" s="30">
        <f t="shared" si="13"/>
        <v>7.7962445540938772</v>
      </c>
      <c r="R55" s="8">
        <f>(B55/VLOOKUP(A55,'07.04'!A$2:B$200,2,FALSE)-1)/3</f>
        <v>6.7132605516443913E-2</v>
      </c>
    </row>
    <row r="56" spans="1:18" ht="15.75" thickBot="1">
      <c r="A56" s="66" t="s">
        <v>138</v>
      </c>
      <c r="B56" s="67">
        <v>1407</v>
      </c>
      <c r="C56" s="67">
        <v>20</v>
      </c>
      <c r="D56" s="67">
        <v>219</v>
      </c>
      <c r="E56" s="68">
        <v>1.43E-2</v>
      </c>
      <c r="F56" s="8">
        <f t="shared" si="7"/>
        <v>8.3682008368200833E-2</v>
      </c>
      <c r="G56" s="28">
        <v>4168978</v>
      </c>
      <c r="H56" s="28">
        <v>703199</v>
      </c>
      <c r="I56" s="11">
        <f t="shared" si="8"/>
        <v>0.16867419305163039</v>
      </c>
      <c r="J56" s="40">
        <f t="shared" si="9"/>
        <v>1168</v>
      </c>
      <c r="K56" s="12">
        <f t="shared" si="10"/>
        <v>2.8016458710024374</v>
      </c>
      <c r="L56" s="13">
        <f t="shared" si="11"/>
        <v>4797.338820209653</v>
      </c>
      <c r="M56" s="13">
        <f t="shared" si="12"/>
        <v>36.661211787719296</v>
      </c>
      <c r="N56" s="8">
        <f>B56/VLOOKUP(A56,'09.04'!A$2:B$200,2,FALSE)-1</f>
        <v>4.7654504839910627E-2</v>
      </c>
      <c r="O56" s="12">
        <f>(B56-VLOOKUP(A56,'09.04'!A$2:B$200,2,FALSE))/G56*1000000</f>
        <v>15.351484224670891</v>
      </c>
      <c r="P56" s="14">
        <f>B56-2*VLOOKUP(A56,'09.04'!A$2:B$200,2,FALSE)+VLOOKUP(A56,'08.04'!A$2:B$200,2,FALSE)</f>
        <v>3</v>
      </c>
      <c r="Q56" s="30">
        <f t="shared" si="13"/>
        <v>2.1321961620469083</v>
      </c>
      <c r="R56" s="8">
        <f>(B56/VLOOKUP(A56,'07.04'!A$2:B$200,2,FALSE)-1)/3</f>
        <v>5.0463720676486634E-2</v>
      </c>
    </row>
    <row r="57" spans="1:18" ht="15.75" thickBot="1">
      <c r="A57" s="66" t="s">
        <v>50</v>
      </c>
      <c r="B57" s="67">
        <v>5589</v>
      </c>
      <c r="C57" s="67">
        <v>113</v>
      </c>
      <c r="D57" s="67">
        <v>309</v>
      </c>
      <c r="E57" s="68">
        <v>2.0299999999999999E-2</v>
      </c>
      <c r="F57" s="8">
        <f t="shared" si="7"/>
        <v>0.26777251184834122</v>
      </c>
      <c r="G57" s="10">
        <v>10581065</v>
      </c>
      <c r="H57" s="10">
        <v>1729195</v>
      </c>
      <c r="I57" s="11">
        <f t="shared" si="8"/>
        <v>0.16342353061813722</v>
      </c>
      <c r="J57" s="40">
        <f t="shared" si="9"/>
        <v>5167</v>
      </c>
      <c r="K57" s="12">
        <f t="shared" si="10"/>
        <v>4.8832513551329662</v>
      </c>
      <c r="L57" s="13">
        <f t="shared" si="11"/>
        <v>10679.45428933666</v>
      </c>
      <c r="M57" s="13">
        <f t="shared" si="12"/>
        <v>72.215275136555306</v>
      </c>
      <c r="N57" s="8">
        <f>B57/VLOOKUP(A57,'09.04'!A$2:B$200,2,FALSE)-1</f>
        <v>4.7610121836926034E-2</v>
      </c>
      <c r="O57" s="12">
        <f>(B57-VLOOKUP(A57,'09.04'!A$2:B$200,2,FALSE))/G57*1000000</f>
        <v>24.005145039747891</v>
      </c>
      <c r="P57" s="14">
        <f>B57-2*VLOOKUP(A57,'09.04'!A$2:B$200,2,FALSE)+VLOOKUP(A57,'08.04'!A$2:B$200,2,FALSE)</f>
        <v>-48</v>
      </c>
      <c r="Q57" s="30">
        <f t="shared" si="13"/>
        <v>-8.588298443370908</v>
      </c>
      <c r="R57" s="8">
        <f>(B57/VLOOKUP(A57,'07.04'!A$2:B$200,2,FALSE)-1)/3</f>
        <v>5.2540734603700644E-2</v>
      </c>
    </row>
    <row r="58" spans="1:18" ht="15.75" thickBot="1">
      <c r="A58" s="66" t="s">
        <v>55</v>
      </c>
      <c r="B58" s="67">
        <v>5972</v>
      </c>
      <c r="C58" s="67">
        <v>57</v>
      </c>
      <c r="D58" s="67">
        <v>1274</v>
      </c>
      <c r="E58" s="68">
        <v>9.5999999999999992E-3</v>
      </c>
      <c r="F58" s="8">
        <f t="shared" si="7"/>
        <v>4.2824943651389932E-2</v>
      </c>
      <c r="G58" s="9">
        <v>18875673</v>
      </c>
      <c r="H58" s="10">
        <v>1811116</v>
      </c>
      <c r="I58" s="11">
        <f t="shared" si="8"/>
        <v>9.5949744414411078E-2</v>
      </c>
      <c r="J58" s="40">
        <f t="shared" si="9"/>
        <v>4641</v>
      </c>
      <c r="K58" s="12">
        <f t="shared" si="10"/>
        <v>2.4587202798014145</v>
      </c>
      <c r="L58" s="13">
        <f t="shared" si="11"/>
        <v>3019.7598782305668</v>
      </c>
      <c r="M58" s="13">
        <f t="shared" si="12"/>
        <v>27.248385003034848</v>
      </c>
      <c r="N58" s="8">
        <f>B58/VLOOKUP(A58,'09.04'!A$2:B$200,2,FALSE)-1</f>
        <v>7.681211684096656E-2</v>
      </c>
      <c r="O58" s="12">
        <f>(B58-VLOOKUP(A58,'09.04'!A$2:B$200,2,FALSE))/G58*1000000</f>
        <v>22.568731721512655</v>
      </c>
      <c r="P58" s="14">
        <f>B58-2*VLOOKUP(A58,'09.04'!A$2:B$200,2,FALSE)+VLOOKUP(A58,'08.04'!A$2:B$200,2,FALSE)</f>
        <v>-4</v>
      </c>
      <c r="Q58" s="30">
        <f t="shared" si="13"/>
        <v>-0.66979236436704614</v>
      </c>
      <c r="R58" s="8">
        <f>(B58/VLOOKUP(A58,'07.04'!A$2:B$200,2,FALSE)-1)/3</f>
        <v>8.009691934925578E-2</v>
      </c>
    </row>
    <row r="59" spans="1:18" ht="15.75" thickBot="1">
      <c r="A59" s="66" t="s">
        <v>14</v>
      </c>
      <c r="B59" s="67">
        <v>24051</v>
      </c>
      <c r="C59" s="67">
        <v>948</v>
      </c>
      <c r="D59" s="67">
        <v>10600</v>
      </c>
      <c r="E59" s="68">
        <v>3.95E-2</v>
      </c>
      <c r="F59" s="8">
        <f t="shared" si="7"/>
        <v>8.2092137166608931E-2</v>
      </c>
      <c r="G59" s="10">
        <v>8769314</v>
      </c>
      <c r="H59" s="10">
        <v>1482447</v>
      </c>
      <c r="I59" s="11">
        <f t="shared" si="8"/>
        <v>0.16904936919809235</v>
      </c>
      <c r="J59" s="40">
        <f t="shared" si="9"/>
        <v>12503</v>
      </c>
      <c r="K59" s="12">
        <f t="shared" si="10"/>
        <v>14.257671694730057</v>
      </c>
      <c r="L59" s="13">
        <f t="shared" si="11"/>
        <v>108104.23711592492</v>
      </c>
      <c r="M59" s="13">
        <f t="shared" si="12"/>
        <v>392.59581271431171</v>
      </c>
      <c r="N59" s="8">
        <f>B59/VLOOKUP(A59,'09.04'!A$2:B$200,2,FALSE)-1</f>
        <v>3.3118556701031032E-2</v>
      </c>
      <c r="O59" s="12">
        <f>(B59-VLOOKUP(A59,'09.04'!A$2:B$200,2,FALSE))/G59*1000000</f>
        <v>87.920218160736411</v>
      </c>
      <c r="P59" s="14">
        <f>B59-2*VLOOKUP(A59,'09.04'!A$2:B$200,2,FALSE)+VLOOKUP(A59,'08.04'!A$2:B$200,2,FALSE)</f>
        <v>-181</v>
      </c>
      <c r="Q59" s="30">
        <f t="shared" si="13"/>
        <v>-7.5256746081244019</v>
      </c>
      <c r="R59" s="8">
        <f>(B59/VLOOKUP(A59,'07.04'!A$2:B$200,2,FALSE)-1)/3</f>
        <v>3.5909481699828071E-2</v>
      </c>
    </row>
    <row r="60" spans="1:18" ht="15.75" thickBot="1">
      <c r="A60" s="66" t="s">
        <v>34</v>
      </c>
      <c r="B60" s="67">
        <v>9141</v>
      </c>
      <c r="C60" s="67">
        <v>793</v>
      </c>
      <c r="D60" s="67">
        <v>255</v>
      </c>
      <c r="E60" s="68">
        <v>8.6800000000000002E-2</v>
      </c>
      <c r="F60" s="8">
        <f t="shared" si="7"/>
        <v>0.75667938931297707</v>
      </c>
      <c r="G60" s="10">
        <v>10171617</v>
      </c>
      <c r="H60" s="10">
        <v>2002557</v>
      </c>
      <c r="I60" s="11">
        <f t="shared" si="8"/>
        <v>0.19687695673165831</v>
      </c>
      <c r="J60" s="40">
        <f t="shared" si="9"/>
        <v>8093</v>
      </c>
      <c r="K60" s="12">
        <f t="shared" si="10"/>
        <v>7.9564537280552345</v>
      </c>
      <c r="L60" s="13">
        <f t="shared" si="11"/>
        <v>77962.038877397761</v>
      </c>
      <c r="M60" s="13">
        <f t="shared" si="12"/>
        <v>249.05849812300295</v>
      </c>
      <c r="N60" s="8">
        <f>B60/VLOOKUP(A60,'09.04'!A$2:B$200,2,FALSE)-1</f>
        <v>8.5758403610880052E-2</v>
      </c>
      <c r="O60" s="12">
        <f>(B60-VLOOKUP(A60,'09.04'!A$2:B$200,2,FALSE))/G60*1000000</f>
        <v>70.981831109055719</v>
      </c>
      <c r="P60" s="14">
        <f>B60-2*VLOOKUP(A60,'09.04'!A$2:B$200,2,FALSE)+VLOOKUP(A60,'08.04'!A$2:B$200,2,FALSE)</f>
        <v>-4</v>
      </c>
      <c r="Q60" s="30">
        <f t="shared" si="13"/>
        <v>-0.43758888524231482</v>
      </c>
      <c r="R60" s="8">
        <f>(B60/VLOOKUP(A60,'07.04'!A$2:B$200,2,FALSE)-1)/3</f>
        <v>8.9508742714404635E-2</v>
      </c>
    </row>
    <row r="61" spans="1:18" ht="15.75" thickBot="1">
      <c r="A61" s="66" t="s">
        <v>53</v>
      </c>
      <c r="B61" s="67">
        <v>4965</v>
      </c>
      <c r="C61" s="67">
        <v>272</v>
      </c>
      <c r="D61" s="67">
        <v>339</v>
      </c>
      <c r="E61" s="68">
        <v>5.4800000000000001E-2</v>
      </c>
      <c r="F61" s="8">
        <f t="shared" si="7"/>
        <v>0.44517184942716859</v>
      </c>
      <c r="G61" s="9">
        <v>17372892</v>
      </c>
      <c r="H61" s="10">
        <v>1112493</v>
      </c>
      <c r="I61" s="11">
        <f t="shared" si="8"/>
        <v>6.4036143205172744E-2</v>
      </c>
      <c r="J61" s="40">
        <f t="shared" si="9"/>
        <v>4354</v>
      </c>
      <c r="K61" s="12">
        <f t="shared" si="10"/>
        <v>2.5062033425407813</v>
      </c>
      <c r="L61" s="13">
        <f t="shared" si="11"/>
        <v>15656.575773336988</v>
      </c>
      <c r="M61" s="13">
        <f t="shared" si="12"/>
        <v>62.640691675523641</v>
      </c>
      <c r="N61" s="8">
        <f>B61/VLOOKUP(A61,'09.04'!A$2:B$200,2,FALSE)-1</f>
        <v>0.11573033707865177</v>
      </c>
      <c r="O61" s="12">
        <f>(B61-VLOOKUP(A61,'09.04'!A$2:B$200,2,FALSE))/G61*1000000</f>
        <v>29.643884276722609</v>
      </c>
      <c r="P61" s="14">
        <f>B61-2*VLOOKUP(A61,'09.04'!A$2:B$200,2,FALSE)+VLOOKUP(A61,'08.04'!A$2:B$200,2,FALSE)</f>
        <v>60</v>
      </c>
      <c r="Q61" s="30">
        <f t="shared" si="13"/>
        <v>12.084592145015106</v>
      </c>
      <c r="R61" s="8">
        <f>(B61/VLOOKUP(A61,'07.04'!A$2:B$200,2,FALSE)-1)/3</f>
        <v>0.10835334934614356</v>
      </c>
    </row>
    <row r="62" spans="1:18" ht="15.75" thickBot="1">
      <c r="A62" s="66" t="s">
        <v>143</v>
      </c>
      <c r="B62" s="67">
        <v>1207</v>
      </c>
      <c r="C62" s="67">
        <v>24</v>
      </c>
      <c r="D62" s="67">
        <v>83</v>
      </c>
      <c r="E62" s="68">
        <v>1.9900000000000001E-2</v>
      </c>
      <c r="F62" s="8">
        <f t="shared" si="7"/>
        <v>0.22429906542056074</v>
      </c>
      <c r="G62" s="9">
        <v>1291526</v>
      </c>
      <c r="H62" s="10">
        <v>228803</v>
      </c>
      <c r="I62" s="11">
        <f t="shared" si="8"/>
        <v>0.17715709943121546</v>
      </c>
      <c r="J62" s="40">
        <f t="shared" si="9"/>
        <v>1100</v>
      </c>
      <c r="K62" s="12">
        <f t="shared" si="10"/>
        <v>8.5170565671926077</v>
      </c>
      <c r="L62" s="13">
        <f t="shared" si="11"/>
        <v>18582.66887387478</v>
      </c>
      <c r="M62" s="13">
        <f t="shared" si="12"/>
        <v>125.80526299332668</v>
      </c>
      <c r="N62" s="8">
        <f>B62/VLOOKUP(A62,'09.04'!A$2:B$200,2,FALSE)-1</f>
        <v>0</v>
      </c>
      <c r="O62" s="12">
        <f>(B62-VLOOKUP(A62,'09.04'!A$2:B$200,2,FALSE))/G62*1000000</f>
        <v>0</v>
      </c>
      <c r="P62" s="14">
        <f>B62-2*VLOOKUP(A62,'09.04'!A$2:B$200,2,FALSE)+VLOOKUP(A62,'08.04'!A$2:B$200,2,FALSE)</f>
        <v>-22</v>
      </c>
      <c r="Q62" s="30">
        <f t="shared" si="13"/>
        <v>-18.227009113504554</v>
      </c>
      <c r="R62" s="8">
        <f>(B62/VLOOKUP(A62,'07.04'!A$2:B$200,2,FALSE)-1)/3</f>
        <v>2.9783393501805033E-2</v>
      </c>
    </row>
    <row r="63" spans="1:18" ht="15.75" thickBot="1">
      <c r="A63" s="66" t="s">
        <v>74</v>
      </c>
      <c r="B63" s="67">
        <v>1934</v>
      </c>
      <c r="C63" s="67">
        <v>18</v>
      </c>
      <c r="D63" s="67">
        <v>95</v>
      </c>
      <c r="E63" s="68">
        <v>9.4000000000000004E-3</v>
      </c>
      <c r="F63" s="8">
        <f t="shared" si="7"/>
        <v>0.15929203539823009</v>
      </c>
      <c r="G63" s="10">
        <v>57370084</v>
      </c>
      <c r="H63" s="10">
        <v>3253808</v>
      </c>
      <c r="I63" s="11">
        <f t="shared" si="8"/>
        <v>5.6716110089711565E-2</v>
      </c>
      <c r="J63" s="40">
        <f t="shared" si="9"/>
        <v>1821</v>
      </c>
      <c r="K63" s="12">
        <f t="shared" si="10"/>
        <v>0.31741281745377958</v>
      </c>
      <c r="L63" s="13">
        <f t="shared" si="11"/>
        <v>313.75237310093536</v>
      </c>
      <c r="M63" s="13">
        <f t="shared" si="12"/>
        <v>3.1557728804332119</v>
      </c>
      <c r="N63" s="8">
        <f>B63/VLOOKUP(A63,'09.04'!A$2:B$200,2,FALSE)-1</f>
        <v>4.8238482384823866E-2</v>
      </c>
      <c r="O63" s="12">
        <f>(B63-VLOOKUP(A63,'09.04'!A$2:B$200,2,FALSE))/G63*1000000</f>
        <v>1.5513311781101802</v>
      </c>
      <c r="P63" s="14">
        <f>B63-2*VLOOKUP(A63,'09.04'!A$2:B$200,2,FALSE)+VLOOKUP(A63,'08.04'!A$2:B$200,2,FALSE)</f>
        <v>-7</v>
      </c>
      <c r="Q63" s="30">
        <f t="shared" si="13"/>
        <v>-3.6194415718717683</v>
      </c>
      <c r="R63" s="8">
        <f>(B63/VLOOKUP(A63,'07.04'!A$2:B$200,2,FALSE)-1)/3</f>
        <v>4.9031237643337278E-2</v>
      </c>
    </row>
    <row r="64" spans="1:18" ht="15.75" thickBot="1">
      <c r="A64" s="66" t="s">
        <v>18</v>
      </c>
      <c r="B64" s="67">
        <v>10450</v>
      </c>
      <c r="C64" s="67">
        <v>208</v>
      </c>
      <c r="D64" s="67">
        <v>7117</v>
      </c>
      <c r="E64" s="69">
        <v>0.02</v>
      </c>
      <c r="F64" s="8">
        <f t="shared" si="7"/>
        <v>2.8395904436860069E-2</v>
      </c>
      <c r="G64" s="10">
        <v>51468581</v>
      </c>
      <c r="H64" s="10">
        <v>5875156</v>
      </c>
      <c r="I64" s="11">
        <f t="shared" si="8"/>
        <v>0.11415033960232943</v>
      </c>
      <c r="J64" s="40">
        <f t="shared" si="9"/>
        <v>3125</v>
      </c>
      <c r="K64" s="12">
        <f t="shared" si="10"/>
        <v>0.6071665352499227</v>
      </c>
      <c r="L64" s="13">
        <f t="shared" si="11"/>
        <v>4041.3004586234852</v>
      </c>
      <c r="M64" s="13">
        <f t="shared" si="12"/>
        <v>15.664425930644075</v>
      </c>
      <c r="N64" s="8">
        <f>B64/VLOOKUP(A64,'09.04'!A$2:B$200,2,FALSE)-1</f>
        <v>2.5904250215869062E-3</v>
      </c>
      <c r="O64" s="12">
        <f>(B64-VLOOKUP(A64,'09.04'!A$2:B$200,2,FALSE))/G64*1000000</f>
        <v>0.52459188645593324</v>
      </c>
      <c r="P64" s="14">
        <f>B64-2*VLOOKUP(A64,'09.04'!A$2:B$200,2,FALSE)+VLOOKUP(A64,'08.04'!A$2:B$200,2,FALSE)</f>
        <v>-12</v>
      </c>
      <c r="Q64" s="30">
        <f t="shared" si="13"/>
        <v>-1.1483253588516746</v>
      </c>
      <c r="R64" s="8">
        <f>(B64/VLOOKUP(A64,'07.04'!A$2:B$200,2,FALSE)-1)/3</f>
        <v>3.8395766786048688E-3</v>
      </c>
    </row>
    <row r="65" spans="1:18" ht="15.75" thickBot="1">
      <c r="A65" s="66" t="s">
        <v>42</v>
      </c>
      <c r="B65" s="67">
        <v>5530</v>
      </c>
      <c r="C65" s="67">
        <v>99</v>
      </c>
      <c r="D65" s="67">
        <v>685</v>
      </c>
      <c r="E65" s="68">
        <v>1.7999999999999999E-2</v>
      </c>
      <c r="F65" s="8">
        <f t="shared" si="7"/>
        <v>0.12627551020408162</v>
      </c>
      <c r="G65" s="10">
        <v>125903471</v>
      </c>
      <c r="H65" s="10">
        <v>28810916</v>
      </c>
      <c r="I65" s="11">
        <f t="shared" si="8"/>
        <v>0.22883337346593088</v>
      </c>
      <c r="J65" s="40">
        <f t="shared" si="9"/>
        <v>4746</v>
      </c>
      <c r="K65" s="12">
        <f t="shared" si="10"/>
        <v>0.37695545343622816</v>
      </c>
      <c r="L65" s="13">
        <f t="shared" si="11"/>
        <v>786.31668542323189</v>
      </c>
      <c r="M65" s="13">
        <f t="shared" si="12"/>
        <v>5.4443214701024623</v>
      </c>
      <c r="N65" s="8">
        <f>B65/VLOOKUP(A65,'09.04'!A$2:B$200,2,FALSE)-1</f>
        <v>0.18491536318834378</v>
      </c>
      <c r="O65" s="12">
        <f>(B65-VLOOKUP(A65,'09.04'!A$2:B$200,2,FALSE))/G65*1000000</f>
        <v>6.8544575709116078</v>
      </c>
      <c r="P65" s="14">
        <f>B65-2*VLOOKUP(A65,'09.04'!A$2:B$200,2,FALSE)+VLOOKUP(A65,'08.04'!A$2:B$200,2,FALSE)</f>
        <v>453</v>
      </c>
      <c r="Q65" s="30">
        <f t="shared" si="13"/>
        <v>81.91681735985533</v>
      </c>
      <c r="R65" s="8">
        <f>(B65/VLOOKUP(A65,'07.04'!A$2:B$200,2,FALSE)-1)/3</f>
        <v>0.1385902031063321</v>
      </c>
    </row>
  </sheetData>
  <sortState ref="A2:R65">
    <sortCondition ref="A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68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2" sqref="N12"/>
    </sheetView>
  </sheetViews>
  <sheetFormatPr defaultRowHeight="15"/>
  <cols>
    <col min="1" max="1" width="19.85546875" customWidth="1"/>
    <col min="6" max="6" width="9.7109375" customWidth="1"/>
    <col min="7" max="7" width="14.140625" customWidth="1"/>
    <col min="8" max="8" width="12.85546875" customWidth="1"/>
    <col min="10" max="10" width="9.7109375" bestFit="1" customWidth="1"/>
    <col min="16" max="16" width="11" customWidth="1"/>
  </cols>
  <sheetData>
    <row r="1" spans="1:19" s="42" customFormat="1" ht="25.5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  <c r="R1" s="62" t="s">
        <v>154</v>
      </c>
      <c r="S1" s="73" t="s">
        <v>159</v>
      </c>
    </row>
    <row r="2" spans="1:19">
      <c r="A2" s="70" t="s">
        <v>156</v>
      </c>
      <c r="B2" s="70">
        <v>1001</v>
      </c>
      <c r="C2" s="70">
        <v>4</v>
      </c>
      <c r="D2" s="70">
        <v>336</v>
      </c>
      <c r="E2" s="71">
        <v>4.0000000000000001E-3</v>
      </c>
      <c r="F2" s="8">
        <f>IF(C2&gt;0,C2/(C2+D2),0)</f>
        <v>1.1764705882352941E-2</v>
      </c>
      <c r="G2" s="10">
        <v>7578756</v>
      </c>
      <c r="H2" s="10">
        <v>1024343</v>
      </c>
      <c r="I2" s="11">
        <f>H2/G2</f>
        <v>0.13515978084002175</v>
      </c>
      <c r="J2" s="40">
        <f>B2-D2-C2</f>
        <v>661</v>
      </c>
      <c r="K2" s="12">
        <f>J2/G2*10000</f>
        <v>0.87217480019148264</v>
      </c>
      <c r="L2" s="13">
        <f>C2/G2*1000000000</f>
        <v>527.79110450316648</v>
      </c>
      <c r="M2" s="13">
        <f>SQRT(J2*C2)/G2*1000000</f>
        <v>6.7847336065087411</v>
      </c>
      <c r="N2" s="8" t="e">
        <f>B2/VLOOKUP(A2,'10.04'!A$2:B$200,2,FALSE)-1</f>
        <v>#N/A</v>
      </c>
      <c r="O2" s="12" t="e">
        <f>(B2-VLOOKUP(A2,'10.04'!A$2:B$200,2,FALSE))/G2*1000000</f>
        <v>#N/A</v>
      </c>
      <c r="P2" s="14" t="e">
        <f>B2-2*VLOOKUP(A2,'10.04'!A$2:B$200,2,FALSE)+VLOOKUP(A2,'09.04'!A$2:B$200,2,FALSE)</f>
        <v>#N/A</v>
      </c>
      <c r="Q2" s="30" t="e">
        <f>P2/B2*1000</f>
        <v>#N/A</v>
      </c>
      <c r="R2" s="8" t="e">
        <f>(B2/VLOOKUP(A2,'08.04'!A$2:B$200,2,FALSE)-1)/3</f>
        <v>#N/A</v>
      </c>
      <c r="S2" s="31">
        <f>(F2/E2-1)*100</f>
        <v>194.11764705882351</v>
      </c>
    </row>
    <row r="3" spans="1:19">
      <c r="A3" s="70" t="s">
        <v>157</v>
      </c>
      <c r="B3" s="70">
        <v>1154</v>
      </c>
      <c r="C3" s="70">
        <v>4</v>
      </c>
      <c r="D3" s="70">
        <v>133</v>
      </c>
      <c r="E3" s="71">
        <v>3.5000000000000001E-3</v>
      </c>
      <c r="F3" s="8">
        <f>IF(C3&gt;0,C3/(C3+D3),0)</f>
        <v>2.9197080291970802E-2</v>
      </c>
      <c r="G3" s="10">
        <v>4894839</v>
      </c>
      <c r="H3" s="10">
        <v>95690</v>
      </c>
      <c r="I3" s="11">
        <f>H3/G3</f>
        <v>1.9549161882546087E-2</v>
      </c>
      <c r="J3" s="40">
        <f>B3-D3-C3</f>
        <v>1017</v>
      </c>
      <c r="K3" s="12">
        <f>J3/G3*10000</f>
        <v>2.0776985719039995</v>
      </c>
      <c r="L3" s="13">
        <f>C3/G3*1000000000</f>
        <v>817.187245586627</v>
      </c>
      <c r="M3" s="13">
        <f>SQRT(J3*C3)/G3*1000000</f>
        <v>13.030229365339268</v>
      </c>
      <c r="N3" s="8" t="e">
        <f>B3/VLOOKUP(A3,'10.04'!A$2:B$200,2,FALSE)-1</f>
        <v>#N/A</v>
      </c>
      <c r="O3" s="12" t="e">
        <f>(B3-VLOOKUP(A3,'10.04'!A$2:B$200,2,FALSE))/G3*1000000</f>
        <v>#N/A</v>
      </c>
      <c r="P3" s="14" t="e">
        <f>B3-2*VLOOKUP(A3,'10.04'!A$2:B$200,2,FALSE)+VLOOKUP(A3,'09.04'!A$2:B$200,2,FALSE)</f>
        <v>#N/A</v>
      </c>
      <c r="Q3" s="30" t="e">
        <f>P3/B3*1000</f>
        <v>#N/A</v>
      </c>
      <c r="R3" s="8" t="e">
        <f>(B3/VLOOKUP(A3,'08.04'!A$2:B$200,2,FALSE)-1)/3</f>
        <v>#N/A</v>
      </c>
      <c r="S3" s="31">
        <f>(F3/E3-1)*100</f>
        <v>734.20229405630857</v>
      </c>
    </row>
    <row r="4" spans="1:19">
      <c r="A4" s="70" t="s">
        <v>158</v>
      </c>
      <c r="B4" s="70">
        <v>1026</v>
      </c>
      <c r="C4" s="70">
        <v>23</v>
      </c>
      <c r="D4" s="70">
        <v>54</v>
      </c>
      <c r="E4" s="71">
        <v>2.2499999999999999E-2</v>
      </c>
      <c r="F4" s="8">
        <f>IF(C4&gt;0,C4/(C4+D4),0)</f>
        <v>0.29870129870129869</v>
      </c>
      <c r="G4" s="10">
        <v>2657045</v>
      </c>
      <c r="H4" s="10">
        <v>439770</v>
      </c>
      <c r="I4" s="11">
        <f>H4/G4</f>
        <v>0.16551093413924114</v>
      </c>
      <c r="J4" s="40">
        <f>B4-D4-C4</f>
        <v>949</v>
      </c>
      <c r="K4" s="12">
        <f>J4/G4*10000</f>
        <v>3.5716369124346783</v>
      </c>
      <c r="L4" s="13">
        <f>C4/G4*1000000000</f>
        <v>8656.2327698627614</v>
      </c>
      <c r="M4" s="13">
        <f>SQRT(J4*C4)/G4*1000000</f>
        <v>55.602985966104839</v>
      </c>
      <c r="N4" s="8" t="e">
        <f>B4/VLOOKUP(A4,'10.04'!A$2:B$200,2,FALSE)-1</f>
        <v>#N/A</v>
      </c>
      <c r="O4" s="12" t="e">
        <f>(B4-VLOOKUP(A4,'10.04'!A$2:B$200,2,FALSE))/G4*1000000</f>
        <v>#N/A</v>
      </c>
      <c r="P4" s="14" t="e">
        <f>B4-2*VLOOKUP(A4,'10.04'!A$2:B$200,2,FALSE)+VLOOKUP(A4,'09.04'!A$2:B$200,2,FALSE)</f>
        <v>#N/A</v>
      </c>
      <c r="Q4" s="30" t="e">
        <f>P4/B4*1000</f>
        <v>#N/A</v>
      </c>
      <c r="R4" s="8" t="e">
        <f>(B4/VLOOKUP(A4,'08.04'!A$2:B$200,2,FALSE)-1)/3</f>
        <v>#N/A</v>
      </c>
      <c r="S4" s="31">
        <f>(F4/E4-1)*100</f>
        <v>1227.5613275613275</v>
      </c>
    </row>
    <row r="5" spans="1:19">
      <c r="A5" s="70" t="s">
        <v>153</v>
      </c>
      <c r="B5" s="70">
        <v>2226</v>
      </c>
      <c r="C5" s="70">
        <v>23</v>
      </c>
      <c r="D5" s="70">
        <v>172</v>
      </c>
      <c r="E5" s="71">
        <v>1.04E-2</v>
      </c>
      <c r="F5" s="8">
        <f>IF(C5&gt;0,C5/(C5+D5),0)</f>
        <v>0.11794871794871795</v>
      </c>
      <c r="G5" s="10">
        <v>9502131</v>
      </c>
      <c r="H5" s="10">
        <v>1336826</v>
      </c>
      <c r="I5" s="11">
        <f>H5/G5</f>
        <v>0.14068696800749222</v>
      </c>
      <c r="J5" s="40">
        <f>B5-D5-C5</f>
        <v>2031</v>
      </c>
      <c r="K5" s="12">
        <f>J5/G5*10000</f>
        <v>2.137415280845949</v>
      </c>
      <c r="L5" s="13">
        <f>C5/G5*1000000000</f>
        <v>2420.5096730407108</v>
      </c>
      <c r="M5" s="13">
        <f>SQRT(J5*C5)/G5*1000000</f>
        <v>22.745624551971854</v>
      </c>
      <c r="N5" s="8">
        <f>B5/VLOOKUP(A5,'10.04'!A$2:B$200,2,FALSE)-1</f>
        <v>0.49798115746971727</v>
      </c>
      <c r="O5" s="12">
        <f>(B5-VLOOKUP(A5,'10.04'!A$2:B$200,2,FALSE))/G5*1000000</f>
        <v>77.877267741309822</v>
      </c>
      <c r="P5" s="14">
        <f>B5-2*VLOOKUP(A5,'10.04'!A$2:B$200,2,FALSE)+VLOOKUP(A5,'09.04'!A$2:B$200,2,FALSE)</f>
        <v>320</v>
      </c>
      <c r="Q5" s="30">
        <f>P5/B5*1000</f>
        <v>143.75561545372867</v>
      </c>
      <c r="R5" s="8" t="e">
        <f>(B5/VLOOKUP(A5,'08.04'!A$2:B$200,2,FALSE)-1)/3</f>
        <v>#N/A</v>
      </c>
      <c r="S5" s="31">
        <f>(F5/E5-1)*100</f>
        <v>1034.1222879684417</v>
      </c>
    </row>
    <row r="6" spans="1:19">
      <c r="A6" s="70" t="s">
        <v>53</v>
      </c>
      <c r="B6" s="70">
        <v>7161</v>
      </c>
      <c r="C6" s="70">
        <v>297</v>
      </c>
      <c r="D6" s="70">
        <v>368</v>
      </c>
      <c r="E6" s="71">
        <v>4.1500000000000002E-2</v>
      </c>
      <c r="F6" s="8">
        <f>IF(C6&gt;0,C6/(C6+D6),0)</f>
        <v>0.44661654135338347</v>
      </c>
      <c r="G6" s="9">
        <v>17372892</v>
      </c>
      <c r="H6" s="10">
        <v>1112493</v>
      </c>
      <c r="I6" s="11">
        <f>H6/G6</f>
        <v>6.4036143205172744E-2</v>
      </c>
      <c r="J6" s="40">
        <f>B6-D6-C6</f>
        <v>6496</v>
      </c>
      <c r="K6" s="12">
        <f>J6/G6*10000</f>
        <v>3.7391586846910689</v>
      </c>
      <c r="L6" s="13">
        <f>C6/G6*1000000000</f>
        <v>17095.599281915758</v>
      </c>
      <c r="M6" s="13">
        <f>SQRT(J6*C6)/G6*1000000</f>
        <v>79.951959653890725</v>
      </c>
      <c r="N6" s="8">
        <f>B6/VLOOKUP(A6,'10.04'!A$2:B$200,2,FALSE)-1</f>
        <v>0.44229607250755287</v>
      </c>
      <c r="O6" s="12">
        <f>(B6-VLOOKUP(A6,'10.04'!A$2:B$200,2,FALSE))/G6*1000000</f>
        <v>126.40382499355893</v>
      </c>
      <c r="P6" s="14">
        <f>B6-2*VLOOKUP(A6,'10.04'!A$2:B$200,2,FALSE)+VLOOKUP(A6,'09.04'!A$2:B$200,2,FALSE)</f>
        <v>1681</v>
      </c>
      <c r="Q6" s="30">
        <f>P6/B6*1000</f>
        <v>234.74375087278312</v>
      </c>
      <c r="R6" s="8">
        <f>(B6/VLOOKUP(A6,'08.04'!A$2:B$200,2,FALSE)-1)/3</f>
        <v>0.26416353775552776</v>
      </c>
      <c r="S6" s="31">
        <f>(F6/E6-1)*100</f>
        <v>976.18443699610464</v>
      </c>
    </row>
    <row r="7" spans="1:19">
      <c r="A7" s="70" t="s">
        <v>57</v>
      </c>
      <c r="B7" s="70">
        <v>6495</v>
      </c>
      <c r="C7" s="70">
        <v>77</v>
      </c>
      <c r="D7" s="70">
        <v>762</v>
      </c>
      <c r="E7" s="71">
        <v>1.1900000000000001E-2</v>
      </c>
      <c r="F7" s="8">
        <f>IF(C7&gt;0,C7/(C7+D7),0)</f>
        <v>9.1775923718712751E-2</v>
      </c>
      <c r="G7" s="10">
        <v>208512863</v>
      </c>
      <c r="H7" s="10">
        <v>8747801</v>
      </c>
      <c r="I7" s="11">
        <f>H7/G7</f>
        <v>4.1953291869576408E-2</v>
      </c>
      <c r="J7" s="40">
        <f>B7-D7-C7</f>
        <v>5656</v>
      </c>
      <c r="K7" s="12">
        <f>J7/G7*10000</f>
        <v>0.27125424871270409</v>
      </c>
      <c r="L7" s="13">
        <f>C7/G7*1000000000</f>
        <v>369.28177423759223</v>
      </c>
      <c r="M7" s="13">
        <f>SQRT(J7*C7)/G7*1000000</f>
        <v>3.1649526099787422</v>
      </c>
      <c r="N7" s="8">
        <f>B7/VLOOKUP(A7,'10.04'!A$2:B$200,2,FALSE)-1</f>
        <v>0.41164964138230808</v>
      </c>
      <c r="O7" s="12">
        <f>(B7-VLOOKUP(A7,'10.04'!A$2:B$200,2,FALSE))/G7*1000000</f>
        <v>9.0833724728051912</v>
      </c>
      <c r="P7" s="14">
        <f>B7-2*VLOOKUP(A7,'10.04'!A$2:B$200,2,FALSE)+VLOOKUP(A7,'09.04'!A$2:B$200,2,FALSE)</f>
        <v>1707</v>
      </c>
      <c r="Q7" s="30">
        <f>P7/B7*1000</f>
        <v>262.81755196304852</v>
      </c>
      <c r="R7" s="8">
        <f>(B7/VLOOKUP(A7,'08.04'!A$2:B$200,2,FALSE)-1)/3</f>
        <v>0.19834643091028159</v>
      </c>
      <c r="S7" s="31">
        <f>(F7/E7-1)*100</f>
        <v>671.22624973708196</v>
      </c>
    </row>
    <row r="8" spans="1:19">
      <c r="A8" s="70" t="s">
        <v>48</v>
      </c>
      <c r="B8" s="70">
        <v>8089</v>
      </c>
      <c r="C8" s="70">
        <v>287</v>
      </c>
      <c r="D8" s="70">
        <v>25</v>
      </c>
      <c r="E8" s="71">
        <v>3.5499999999999997E-2</v>
      </c>
      <c r="F8" s="8">
        <f>IF(C8&gt;0,C8/(C8+D8),0)</f>
        <v>0.91987179487179482</v>
      </c>
      <c r="G8" s="10">
        <v>4757294</v>
      </c>
      <c r="H8" s="10">
        <v>551023</v>
      </c>
      <c r="I8" s="11">
        <f>H8/G8</f>
        <v>0.115826980632267</v>
      </c>
      <c r="J8" s="40">
        <f>B8-D8-C8</f>
        <v>7777</v>
      </c>
      <c r="K8" s="12">
        <f>J8/G8*10000</f>
        <v>16.34752865809849</v>
      </c>
      <c r="L8" s="13">
        <f>C8/G8*1000000000</f>
        <v>60328.413589742406</v>
      </c>
      <c r="M8" s="13">
        <f>SQRT(J8*C8)/G8*1000000</f>
        <v>314.04147338463633</v>
      </c>
      <c r="N8" s="8">
        <f>B8/VLOOKUP(A8,'10.04'!A$2:B$200,2,FALSE)-1</f>
        <v>0.23045330088226357</v>
      </c>
      <c r="O8" s="12">
        <f>(B8-VLOOKUP(A8,'10.04'!A$2:B$200,2,FALSE))/G8*1000000</f>
        <v>318.45835048243816</v>
      </c>
      <c r="P8" s="14">
        <f>B8-2*VLOOKUP(A8,'10.04'!A$2:B$200,2,FALSE)+VLOOKUP(A8,'09.04'!A$2:B$200,2,FALSE)</f>
        <v>1015</v>
      </c>
      <c r="Q8" s="30">
        <f>P8/B8*1000</f>
        <v>125.47904561750525</v>
      </c>
      <c r="R8" s="8">
        <f>(B8/VLOOKUP(A8,'08.04'!A$2:B$200,2,FALSE)-1)/3</f>
        <v>0.13896187306591931</v>
      </c>
      <c r="S8" s="31">
        <f>(F8/E8-1)*100</f>
        <v>2491.1881545684364</v>
      </c>
    </row>
    <row r="9" spans="1:19">
      <c r="A9" s="70" t="s">
        <v>71</v>
      </c>
      <c r="B9" s="70">
        <v>3842</v>
      </c>
      <c r="C9" s="70">
        <v>327</v>
      </c>
      <c r="D9" s="70">
        <v>286</v>
      </c>
      <c r="E9" s="71">
        <v>8.5199999999999998E-2</v>
      </c>
      <c r="F9" s="8">
        <f>IF(C9&gt;0,C9/(C9+D9),0)</f>
        <v>0.53344208809135396</v>
      </c>
      <c r="G9" s="10">
        <v>273608457</v>
      </c>
      <c r="H9" s="10">
        <v>16771240</v>
      </c>
      <c r="I9" s="11">
        <f>H9/G9</f>
        <v>6.1296497132762237E-2</v>
      </c>
      <c r="J9" s="40">
        <f>B9-D9-C9</f>
        <v>3229</v>
      </c>
      <c r="K9" s="12">
        <f>J9/G9*10000</f>
        <v>0.11801535798288575</v>
      </c>
      <c r="L9" s="13">
        <f>C9/G9*1000000000</f>
        <v>1195.1384967607196</v>
      </c>
      <c r="M9" s="13">
        <f>SQRT(J9*C9)/G9*1000000</f>
        <v>3.7555917980305615</v>
      </c>
      <c r="N9" s="8">
        <f>B9/VLOOKUP(A9,'10.04'!A$2:B$200,2,FALSE)-1</f>
        <v>0.16671727907682965</v>
      </c>
      <c r="O9" s="12">
        <f>(B9-VLOOKUP(A9,'10.04'!A$2:B$200,2,FALSE))/G9*1000000</f>
        <v>2.0065169257542359</v>
      </c>
      <c r="P9" s="14">
        <f>B9-2*VLOOKUP(A9,'10.04'!A$2:B$200,2,FALSE)+VLOOKUP(A9,'09.04'!A$2:B$200,2,FALSE)</f>
        <v>549</v>
      </c>
      <c r="Q9" s="30">
        <f>P9/B9*1000</f>
        <v>142.8943258719417</v>
      </c>
      <c r="R9" s="8">
        <f>(B9/VLOOKUP(A9,'08.04'!A$2:B$200,2,FALSE)-1)/3</f>
        <v>0.13440467494521546</v>
      </c>
      <c r="S9" s="31">
        <f>(F9/E9-1)*100</f>
        <v>526.10573719642491</v>
      </c>
    </row>
    <row r="10" spans="1:19">
      <c r="A10" s="70" t="s">
        <v>63</v>
      </c>
      <c r="B10" s="70">
        <v>5990</v>
      </c>
      <c r="C10" s="70">
        <v>282</v>
      </c>
      <c r="D10" s="70">
        <v>758</v>
      </c>
      <c r="E10" s="71">
        <v>4.7100000000000003E-2</v>
      </c>
      <c r="F10" s="8">
        <f>IF(C10&gt;0,C10/(C10+D10),0)</f>
        <v>0.27115384615384613</v>
      </c>
      <c r="G10" s="10">
        <v>18784271</v>
      </c>
      <c r="H10" s="10">
        <v>2789374</v>
      </c>
      <c r="I10" s="11">
        <f>H10/G10</f>
        <v>0.14849519579439627</v>
      </c>
      <c r="J10" s="40">
        <f>B10-D10-C10</f>
        <v>4950</v>
      </c>
      <c r="K10" s="12">
        <f>J10/G10*10000</f>
        <v>2.6351834468316602</v>
      </c>
      <c r="L10" s="13">
        <f>C10/G10*1000000000</f>
        <v>15012.560242556126</v>
      </c>
      <c r="M10" s="13">
        <f>SQRT(J10*C10)/G10*1000000</f>
        <v>62.897416676479644</v>
      </c>
      <c r="N10" s="8">
        <f>B10/VLOOKUP(A10,'10.04'!A$2:B$200,2,FALSE)-1</f>
        <v>0.15148019992310657</v>
      </c>
      <c r="O10" s="12">
        <f>(B10-VLOOKUP(A10,'10.04'!A$2:B$200,2,FALSE))/G10*1000000</f>
        <v>41.949991032390876</v>
      </c>
      <c r="P10" s="14">
        <f>B10-2*VLOOKUP(A10,'10.04'!A$2:B$200,2,FALSE)+VLOOKUP(A10,'09.04'!A$2:B$200,2,FALSE)</f>
        <v>347</v>
      </c>
      <c r="Q10" s="30">
        <f>P10/B10*1000</f>
        <v>57.929883138564271</v>
      </c>
      <c r="R10" s="8">
        <f>(B10/VLOOKUP(A10,'08.04'!A$2:B$200,2,FALSE)-1)/3</f>
        <v>0.11870802203607278</v>
      </c>
      <c r="S10" s="31">
        <f>(F10/E10-1)*100</f>
        <v>475.69818716315524</v>
      </c>
    </row>
    <row r="11" spans="1:19">
      <c r="A11" s="70" t="s">
        <v>140</v>
      </c>
      <c r="B11" s="70">
        <v>2728</v>
      </c>
      <c r="C11" s="70">
        <v>6</v>
      </c>
      <c r="D11" s="70">
        <v>247</v>
      </c>
      <c r="E11" s="71">
        <v>2.2000000000000001E-3</v>
      </c>
      <c r="F11" s="8">
        <f>IF(C11&gt;0,C11/(C11+D11),0)</f>
        <v>2.3715415019762844E-2</v>
      </c>
      <c r="G11" s="10">
        <v>2805935</v>
      </c>
      <c r="H11" s="10">
        <v>41666</v>
      </c>
      <c r="I11" s="11">
        <f>H11/G11</f>
        <v>1.4849239201905961E-2</v>
      </c>
      <c r="J11" s="40">
        <f>B11-D11-C11</f>
        <v>2475</v>
      </c>
      <c r="K11" s="12">
        <f>J11/G11*10000</f>
        <v>8.8205892153595862</v>
      </c>
      <c r="L11" s="13">
        <f>C11/G11*1000000000</f>
        <v>2138.3246582689903</v>
      </c>
      <c r="M11" s="13">
        <f>SQRT(J11*C11)/G11*1000000</f>
        <v>43.429579113393359</v>
      </c>
      <c r="N11" s="8">
        <f>B11/VLOOKUP(A11,'10.04'!A$2:B$200,2,FALSE)-1</f>
        <v>0.14814814814814814</v>
      </c>
      <c r="O11" s="12">
        <f>(B11-VLOOKUP(A11,'10.04'!A$2:B$200,2,FALSE))/G11*1000000</f>
        <v>125.44837995178077</v>
      </c>
      <c r="P11" s="14">
        <f>B11-2*VLOOKUP(A11,'10.04'!A$2:B$200,2,FALSE)+VLOOKUP(A11,'09.04'!A$2:B$200,2,FALSE)</f>
        <v>186</v>
      </c>
      <c r="Q11" s="30">
        <f>P11/B11*1000</f>
        <v>68.181818181818173</v>
      </c>
      <c r="R11" s="8">
        <f>(B11/VLOOKUP(A11,'08.04'!A$2:B$200,2,FALSE)-1)/3</f>
        <v>0.1087344028520499</v>
      </c>
      <c r="S11" s="31">
        <f>(F11/E11-1)*100</f>
        <v>977.97340998922004</v>
      </c>
    </row>
    <row r="12" spans="1:19">
      <c r="A12" s="70" t="s">
        <v>75</v>
      </c>
      <c r="B12" s="70">
        <v>13612</v>
      </c>
      <c r="C12" s="70">
        <v>107</v>
      </c>
      <c r="D12" s="70">
        <v>1050</v>
      </c>
      <c r="E12" s="71">
        <v>7.9000000000000008E-3</v>
      </c>
      <c r="F12" s="8">
        <f>IF(C12&gt;0,C12/(C12+D12),0)</f>
        <v>9.248055315471046E-2</v>
      </c>
      <c r="G12" s="10">
        <v>146584212</v>
      </c>
      <c r="H12" s="10">
        <v>19090760</v>
      </c>
      <c r="I12" s="11">
        <f>H12/G12</f>
        <v>0.1302374910607699</v>
      </c>
      <c r="J12" s="40">
        <f>B12-D12-C12</f>
        <v>12455</v>
      </c>
      <c r="K12" s="12">
        <f>J12/G12*10000</f>
        <v>0.84968222907934998</v>
      </c>
      <c r="L12" s="13">
        <f>C12/G12*1000000000</f>
        <v>729.95582907659934</v>
      </c>
      <c r="M12" s="13">
        <f>SQRT(J12*C12)/G12*1000000</f>
        <v>7.87547138893457</v>
      </c>
      <c r="N12" s="8">
        <f>B12/VLOOKUP(A12,'10.04'!A$2:B$200,2,FALSE)-1</f>
        <v>0.14185051589631748</v>
      </c>
      <c r="O12" s="12">
        <f>(B12-VLOOKUP(A12,'10.04'!A$2:B$200,2,FALSE))/G12*1000000</f>
        <v>11.536030906247939</v>
      </c>
      <c r="P12" s="14">
        <f>B12-2*VLOOKUP(A12,'10.04'!A$2:B$200,2,FALSE)+VLOOKUP(A12,'09.04'!A$2:B$200,2,FALSE)</f>
        <v>-89</v>
      </c>
      <c r="Q12" s="30">
        <f>P12/B12*1000</f>
        <v>-6.5383485160152803</v>
      </c>
      <c r="R12" s="8">
        <f>(B12/VLOOKUP(A12,'08.04'!A$2:B$200,2,FALSE)-1)/3</f>
        <v>0.18976250864652985</v>
      </c>
      <c r="S12" s="31">
        <f>(F12/E12-1)*100</f>
        <v>1070.6399133507653</v>
      </c>
    </row>
    <row r="13" spans="1:19">
      <c r="A13" s="70" t="s">
        <v>139</v>
      </c>
      <c r="B13" s="70">
        <v>2511</v>
      </c>
      <c r="C13" s="70">
        <v>73</v>
      </c>
      <c r="D13" s="70">
        <v>79</v>
      </c>
      <c r="E13" s="71">
        <v>2.9100000000000001E-2</v>
      </c>
      <c r="F13" s="8">
        <f>IF(C13&gt;0,C13/(C13+D13),0)</f>
        <v>0.48026315789473684</v>
      </c>
      <c r="G13" s="10">
        <v>41960633</v>
      </c>
      <c r="H13" s="10">
        <v>6493234</v>
      </c>
      <c r="I13" s="11">
        <f>H13/G13</f>
        <v>0.1547458542868026</v>
      </c>
      <c r="J13" s="40">
        <f>B13-D13-C13</f>
        <v>2359</v>
      </c>
      <c r="K13" s="12">
        <f>J13/G13*10000</f>
        <v>0.56219361609725949</v>
      </c>
      <c r="L13" s="13">
        <f>C13/G13*1000000000</f>
        <v>1739.7258997498916</v>
      </c>
      <c r="M13" s="13">
        <f>SQRT(J13*C13)/G13*1000000</f>
        <v>9.8897057317113841</v>
      </c>
      <c r="N13" s="8">
        <f>B13/VLOOKUP(A13,'10.04'!A$2:B$200,2,FALSE)-1</f>
        <v>0.13980935088515656</v>
      </c>
      <c r="O13" s="12">
        <f>(B13-VLOOKUP(A13,'10.04'!A$2:B$200,2,FALSE))/G13*1000000</f>
        <v>7.340213385246118</v>
      </c>
      <c r="P13" s="14">
        <f>B13-2*VLOOKUP(A13,'10.04'!A$2:B$200,2,FALSE)+VLOOKUP(A13,'09.04'!A$2:B$200,2,FALSE)</f>
        <v>-3</v>
      </c>
      <c r="Q13" s="30">
        <f>P13/B13*1000</f>
        <v>-1.1947431302270011</v>
      </c>
      <c r="R13" s="8">
        <f>(B13/VLOOKUP(A13,'08.04'!A$2:B$200,2,FALSE)-1)/3</f>
        <v>0.16846522781774578</v>
      </c>
      <c r="S13" s="31">
        <f>(F13/E13-1)*100</f>
        <v>1550.3888587448</v>
      </c>
    </row>
    <row r="14" spans="1:19">
      <c r="A14" s="70" t="s">
        <v>16</v>
      </c>
      <c r="B14" s="70">
        <v>73758</v>
      </c>
      <c r="C14" s="70">
        <v>9016</v>
      </c>
      <c r="D14" s="70">
        <v>344</v>
      </c>
      <c r="E14" s="71">
        <v>0.12230000000000001</v>
      </c>
      <c r="F14" s="8">
        <f>IF(C14&gt;0,C14/(C14+D14),0)</f>
        <v>0.96324786324786327</v>
      </c>
      <c r="G14" s="9">
        <v>66673160</v>
      </c>
      <c r="H14" s="10">
        <v>10980918</v>
      </c>
      <c r="I14" s="11">
        <f>H14/G14</f>
        <v>0.16469772844124983</v>
      </c>
      <c r="J14" s="40">
        <f>B14-D14-C14</f>
        <v>64398</v>
      </c>
      <c r="K14" s="12">
        <f>J14/G14*10000</f>
        <v>9.6587592368503312</v>
      </c>
      <c r="L14" s="13">
        <f>C14/G14*1000000000</f>
        <v>135226.82890686445</v>
      </c>
      <c r="M14" s="13">
        <f>SQRT(J14*C14)/G14*1000000</f>
        <v>361.40329035222641</v>
      </c>
      <c r="N14" s="8">
        <f>B14/VLOOKUP(A14,'10.04'!A$2:B$200,2,FALSE)-1</f>
        <v>0.13339582340919209</v>
      </c>
      <c r="O14" s="12">
        <f>(B14-VLOOKUP(A14,'10.04'!A$2:B$200,2,FALSE))/G14*1000000</f>
        <v>130.20231829419816</v>
      </c>
      <c r="P14" s="14">
        <f>B14-2*VLOOKUP(A14,'10.04'!A$2:B$200,2,FALSE)+VLOOKUP(A14,'09.04'!A$2:B$200,2,FALSE)</f>
        <v>4337</v>
      </c>
      <c r="Q14" s="30">
        <f>P14/B14*1000</f>
        <v>58.800401312400012</v>
      </c>
      <c r="R14" s="8">
        <f>(B14/VLOOKUP(A14,'08.04'!A$2:B$200,2,FALSE)-1)/3</f>
        <v>0.11172658484486438</v>
      </c>
      <c r="S14" s="31">
        <f>(F14/E14-1)*100</f>
        <v>687.61068131468789</v>
      </c>
    </row>
    <row r="15" spans="1:19">
      <c r="A15" s="70" t="s">
        <v>137</v>
      </c>
      <c r="B15" s="70">
        <v>3360</v>
      </c>
      <c r="C15" s="70">
        <v>16</v>
      </c>
      <c r="D15" s="70">
        <v>418</v>
      </c>
      <c r="E15" s="71">
        <v>4.7999999999999996E-3</v>
      </c>
      <c r="F15" s="8">
        <f>IF(C15&gt;0,C15/(C15+D15),0)</f>
        <v>3.6866359447004608E-2</v>
      </c>
      <c r="G15" s="28">
        <v>10066793</v>
      </c>
      <c r="H15" s="29">
        <v>92368</v>
      </c>
      <c r="I15" s="11">
        <f>H15/G15</f>
        <v>9.1755139894105307E-3</v>
      </c>
      <c r="J15" s="40">
        <f>B15-D15-C15</f>
        <v>2926</v>
      </c>
      <c r="K15" s="12">
        <f>J15/G15*10000</f>
        <v>2.9065860398639369</v>
      </c>
      <c r="L15" s="13">
        <f>C15/G15*1000000000</f>
        <v>1589.3840272666778</v>
      </c>
      <c r="M15" s="13">
        <f>SQRT(J15*C15)/G15*1000000</f>
        <v>21.49344417639027</v>
      </c>
      <c r="N15" s="8">
        <f>B15/VLOOKUP(A15,'10.04'!A$2:B$200,2,FALSE)-1</f>
        <v>0.12374581939799323</v>
      </c>
      <c r="O15" s="12">
        <f>(B15-VLOOKUP(A15,'10.04'!A$2:B$200,2,FALSE))/G15*1000000</f>
        <v>36.754505630541921</v>
      </c>
      <c r="P15" s="14">
        <f>B15-2*VLOOKUP(A15,'10.04'!A$2:B$200,2,FALSE)+VLOOKUP(A15,'09.04'!A$2:B$200,2,FALSE)</f>
        <v>39</v>
      </c>
      <c r="Q15" s="30">
        <f>P15/B15*1000</f>
        <v>11.607142857142858</v>
      </c>
      <c r="R15" s="8">
        <f>(B15/VLOOKUP(A15,'08.04'!A$2:B$200,2,FALSE)-1)/3</f>
        <v>0.14144411473788332</v>
      </c>
      <c r="S15" s="31">
        <f>(F15/E15-1)*100</f>
        <v>668.04915514592938</v>
      </c>
    </row>
    <row r="16" spans="1:19">
      <c r="A16" s="70" t="s">
        <v>84</v>
      </c>
      <c r="B16" s="70">
        <v>7600</v>
      </c>
      <c r="C16" s="70">
        <v>249</v>
      </c>
      <c r="D16" s="70">
        <v>774</v>
      </c>
      <c r="E16" s="71">
        <v>3.2800000000000003E-2</v>
      </c>
      <c r="F16" s="8">
        <f>IF(C16&gt;0,C16/(C16+D16),0)</f>
        <v>0.24340175953079179</v>
      </c>
      <c r="G16" s="10">
        <v>1391390369</v>
      </c>
      <c r="H16" s="10">
        <v>75635457</v>
      </c>
      <c r="I16" s="11">
        <f>H16/G16</f>
        <v>5.4359623787219126E-2</v>
      </c>
      <c r="J16" s="40">
        <f>B16-D16-C16</f>
        <v>6577</v>
      </c>
      <c r="K16" s="12">
        <f>J16/G16*10000</f>
        <v>4.7269264949181204E-2</v>
      </c>
      <c r="L16" s="13">
        <f>C16/G16*1000000000</f>
        <v>178.95768545455559</v>
      </c>
      <c r="M16" s="13">
        <f>SQRT(J16*C16)/G16*1000000</f>
        <v>0.91973899821871297</v>
      </c>
      <c r="N16" s="8">
        <f>B16/VLOOKUP(A16,'10.04'!A$2:B$200,2,FALSE)-1</f>
        <v>0.12243390931915532</v>
      </c>
      <c r="O16" s="12">
        <f>(B16-VLOOKUP(A16,'10.04'!A$2:B$200,2,FALSE))/G16*1000000</f>
        <v>0.59580691261777741</v>
      </c>
      <c r="P16" s="14">
        <f>B16-2*VLOOKUP(A16,'10.04'!A$2:B$200,2,FALSE)+VLOOKUP(A16,'09.04'!A$2:B$200,2,FALSE)</f>
        <v>-26</v>
      </c>
      <c r="Q16" s="30">
        <f>P16/B16*1000</f>
        <v>-3.4210526315789473</v>
      </c>
      <c r="R16" s="8">
        <f>(B16/VLOOKUP(A16,'08.04'!A$2:B$200,2,FALSE)-1)/3</f>
        <v>0.13930348258706471</v>
      </c>
      <c r="S16" s="31">
        <f>(F16/E16-1)*100</f>
        <v>642.07853515485294</v>
      </c>
    </row>
    <row r="17" spans="1:19">
      <c r="A17" s="70" t="s">
        <v>133</v>
      </c>
      <c r="B17" s="70">
        <v>5897</v>
      </c>
      <c r="C17" s="70">
        <v>169</v>
      </c>
      <c r="D17" s="70">
        <v>1569</v>
      </c>
      <c r="E17" s="71">
        <v>2.87E-2</v>
      </c>
      <c r="F17" s="8">
        <f>IF(C17&gt;0,C17/(C17+D17),0)</f>
        <v>9.7238204833141537E-2</v>
      </c>
      <c r="G17" s="10">
        <v>33395910</v>
      </c>
      <c r="H17" s="14">
        <v>2121640</v>
      </c>
      <c r="I17" s="11">
        <f>H17/G17</f>
        <v>6.3529935252550393E-2</v>
      </c>
      <c r="J17" s="40">
        <f>B17-D17-C17</f>
        <v>4159</v>
      </c>
      <c r="K17" s="12">
        <f>J17/G17*10000</f>
        <v>1.2453620817639048</v>
      </c>
      <c r="L17" s="13">
        <f>C17/G17*1000000000</f>
        <v>5060.4999234936249</v>
      </c>
      <c r="M17" s="13">
        <f>SQRT(J17*C17)/G17*1000000</f>
        <v>25.10409273303479</v>
      </c>
      <c r="N17" s="8">
        <f>B17/VLOOKUP(A17,'10.04'!A$2:B$200,2,FALSE)-1</f>
        <v>0.12195585996955849</v>
      </c>
      <c r="O17" s="12">
        <f>(B17-VLOOKUP(A17,'10.04'!A$2:B$200,2,FALSE))/G17*1000000</f>
        <v>19.19396716544032</v>
      </c>
      <c r="P17" s="14">
        <f>B17-2*VLOOKUP(A17,'10.04'!A$2:B$200,2,FALSE)+VLOOKUP(A17,'09.04'!A$2:B$200,2,FALSE)</f>
        <v>-273</v>
      </c>
      <c r="Q17" s="30">
        <f>P17/B17*1000</f>
        <v>-46.29472613193149</v>
      </c>
      <c r="R17" s="8">
        <f>(B17/VLOOKUP(A17,'08.04'!A$2:B$200,2,FALSE)-1)/3</f>
        <v>0.33209207853757622</v>
      </c>
      <c r="S17" s="31">
        <f>(F17/E17-1)*100</f>
        <v>238.8090760736639</v>
      </c>
    </row>
    <row r="18" spans="1:19">
      <c r="A18" s="70" t="s">
        <v>24</v>
      </c>
      <c r="B18" s="70">
        <v>28018</v>
      </c>
      <c r="C18" s="70">
        <v>3346</v>
      </c>
      <c r="D18" s="70">
        <v>5986</v>
      </c>
      <c r="E18" s="71">
        <v>0.1195</v>
      </c>
      <c r="F18" s="8">
        <f>IF(C18&gt;0,C18/(C18+D18),0)</f>
        <v>0.35855122160308617</v>
      </c>
      <c r="G18" s="10">
        <v>25812476</v>
      </c>
      <c r="H18" s="10">
        <v>2099099</v>
      </c>
      <c r="I18" s="11">
        <f>H18/G18</f>
        <v>8.1321102245286353E-2</v>
      </c>
      <c r="J18" s="40">
        <f>B18-D18-C18</f>
        <v>18686</v>
      </c>
      <c r="K18" s="12">
        <f>J18/G18*10000</f>
        <v>7.2391350601158919</v>
      </c>
      <c r="L18" s="13">
        <f>C18/G18*1000000000</f>
        <v>129627.23916915215</v>
      </c>
      <c r="M18" s="13">
        <f>SQRT(J18*C18)/G18*1000000</f>
        <v>306.3313715268871</v>
      </c>
      <c r="N18" s="8">
        <f>B18/VLOOKUP(A18,'10.04'!A$2:B$200,2,FALSE)-1</f>
        <v>0.12148260817355805</v>
      </c>
      <c r="O18" s="12">
        <f>(B18-VLOOKUP(A18,'10.04'!A$2:B$200,2,FALSE))/G18*1000000</f>
        <v>117.57880181660992</v>
      </c>
      <c r="P18" s="14">
        <f>B18-2*VLOOKUP(A18,'10.04'!A$2:B$200,2,FALSE)+VLOOKUP(A18,'09.04'!A$2:B$200,2,FALSE)</f>
        <v>3035</v>
      </c>
      <c r="Q18" s="30">
        <f>P18/B18*1000</f>
        <v>108.32322078663715</v>
      </c>
      <c r="R18" s="8">
        <f>(B18/VLOOKUP(A18,'08.04'!A$2:B$200,2,FALSE)-1)/3</f>
        <v>8.7471088282118289E-2</v>
      </c>
      <c r="S18" s="31">
        <f>(F18/E18-1)*100</f>
        <v>200.04286326618092</v>
      </c>
    </row>
    <row r="19" spans="1:19">
      <c r="A19" s="70" t="s">
        <v>130</v>
      </c>
      <c r="B19" s="70">
        <v>3844</v>
      </c>
      <c r="C19" s="70">
        <v>233</v>
      </c>
      <c r="D19" s="70">
        <v>633</v>
      </c>
      <c r="E19" s="71">
        <v>6.0699999999999997E-2</v>
      </c>
      <c r="F19" s="8">
        <f>IF(C19&gt;0,C19/(C19+D19),0)</f>
        <v>0.26905311778290991</v>
      </c>
      <c r="G19" s="10">
        <v>135531351</v>
      </c>
      <c r="H19" s="10">
        <v>8863500</v>
      </c>
      <c r="I19" s="11">
        <f>H19/G19</f>
        <v>6.5398152786066449E-2</v>
      </c>
      <c r="J19" s="40">
        <f>B19-D19-C19</f>
        <v>2978</v>
      </c>
      <c r="K19" s="12">
        <f>J19/G19*10000</f>
        <v>0.21972775878254178</v>
      </c>
      <c r="L19" s="13">
        <f>C19/G19*1000000000</f>
        <v>1719.1594290239166</v>
      </c>
      <c r="M19" s="13">
        <f>SQRT(J19*C19)/G19*1000000</f>
        <v>6.1461129856951002</v>
      </c>
      <c r="N19" s="8">
        <f>B19/VLOOKUP(A19,'10.04'!A$2:B$200,2,FALSE)-1</f>
        <v>0.11711711711711703</v>
      </c>
      <c r="O19" s="12">
        <f>(B19-VLOOKUP(A19,'10.04'!A$2:B$200,2,FALSE))/G19*1000000</f>
        <v>2.9734817592130396</v>
      </c>
      <c r="P19" s="14">
        <f>B19-2*VLOOKUP(A19,'10.04'!A$2:B$200,2,FALSE)+VLOOKUP(A19,'09.04'!A$2:B$200,2,FALSE)</f>
        <v>143</v>
      </c>
      <c r="Q19" s="30">
        <f>P19/B19*1000</f>
        <v>37.200832466181062</v>
      </c>
      <c r="R19" s="8">
        <f>(B19/VLOOKUP(A19,'08.04'!A$2:B$200,2,FALSE)-1)/3</f>
        <v>0.12675044883303413</v>
      </c>
      <c r="S19" s="31">
        <f>(F19/E19-1)*100</f>
        <v>343.25060590265224</v>
      </c>
    </row>
    <row r="20" spans="1:19">
      <c r="A20" s="70" t="s">
        <v>152</v>
      </c>
      <c r="B20" s="70">
        <v>1438</v>
      </c>
      <c r="C20" s="70">
        <v>29</v>
      </c>
      <c r="D20" s="70">
        <v>75</v>
      </c>
      <c r="E20" s="71">
        <v>2.0199999999999999E-2</v>
      </c>
      <c r="F20" s="8">
        <f>IF(C20&gt;0,C20/(C20+D20),0)</f>
        <v>0.27884615384615385</v>
      </c>
      <c r="G20" s="10">
        <v>4054128</v>
      </c>
      <c r="H20" s="10">
        <v>423663</v>
      </c>
      <c r="I20" s="11">
        <f>H20/G20</f>
        <v>0.10450163389019784</v>
      </c>
      <c r="J20" s="40">
        <f>B20-D20-C20</f>
        <v>1334</v>
      </c>
      <c r="K20" s="12">
        <f>J20/G20*10000</f>
        <v>3.2904733151000656</v>
      </c>
      <c r="L20" s="13">
        <f>C20/G20*1000000000</f>
        <v>7153.2028589131869</v>
      </c>
      <c r="M20" s="13">
        <f>SQRT(J20*C20)/G20*1000000</f>
        <v>48.5153822253843</v>
      </c>
      <c r="N20" s="8">
        <f>B20/VLOOKUP(A20,'10.04'!A$2:B$200,2,FALSE)-1</f>
        <v>0.11559348332040331</v>
      </c>
      <c r="O20" s="12">
        <f>(B20-VLOOKUP(A20,'10.04'!A$2:B$200,2,FALSE))/G20*1000000</f>
        <v>36.752662964760859</v>
      </c>
      <c r="P20" s="14">
        <f>B20-2*VLOOKUP(A20,'10.04'!A$2:B$200,2,FALSE)+VLOOKUP(A20,'09.04'!A$2:B$200,2,FALSE)</f>
        <v>34</v>
      </c>
      <c r="Q20" s="30">
        <f>P20/B20*1000</f>
        <v>23.64394993045897</v>
      </c>
      <c r="R20" s="8">
        <f>(B20/VLOOKUP(A20,'08.04'!A$2:B$200,2,FALSE)-1)/3</f>
        <v>0.12058080808080811</v>
      </c>
      <c r="S20" s="31">
        <f>(F20/E20-1)*100</f>
        <v>1280.4265041888805</v>
      </c>
    </row>
    <row r="21" spans="1:19" ht="25.5">
      <c r="A21" s="70" t="s">
        <v>132</v>
      </c>
      <c r="B21" s="70">
        <v>2620</v>
      </c>
      <c r="C21" s="70">
        <v>126</v>
      </c>
      <c r="D21" s="70">
        <v>98</v>
      </c>
      <c r="E21" s="71">
        <v>4.8099999999999997E-2</v>
      </c>
      <c r="F21" s="8">
        <f>IF(C21&gt;0,C21/(C21+D21),0)</f>
        <v>0.5625</v>
      </c>
      <c r="G21" s="10">
        <v>11163554</v>
      </c>
      <c r="H21" s="10">
        <v>726176</v>
      </c>
      <c r="I21" s="11">
        <f>H21/G21</f>
        <v>6.5048818682652498E-2</v>
      </c>
      <c r="J21" s="40">
        <f>B21-D21-C21</f>
        <v>2396</v>
      </c>
      <c r="K21" s="12">
        <f>J21/G21*10000</f>
        <v>2.1462699065190174</v>
      </c>
      <c r="L21" s="13">
        <f>C21/G21*1000000000</f>
        <v>11286.728222929723</v>
      </c>
      <c r="M21" s="13">
        <f>SQRT(J21*C21)/G21*1000000</f>
        <v>49.21825385762169</v>
      </c>
      <c r="N21" s="8">
        <f>B21/VLOOKUP(A21,'10.04'!A$2:B$200,2,FALSE)-1</f>
        <v>0.11536824180502347</v>
      </c>
      <c r="O21" s="12">
        <f>(B21-VLOOKUP(A21,'10.04'!A$2:B$200,2,FALSE))/G21*1000000</f>
        <v>24.275423400110753</v>
      </c>
      <c r="P21" s="14">
        <f>B21-2*VLOOKUP(A21,'10.04'!A$2:B$200,2,FALSE)+VLOOKUP(A21,'09.04'!A$2:B$200,2,FALSE)</f>
        <v>33</v>
      </c>
      <c r="Q21" s="30">
        <f>P21/B21*1000</f>
        <v>12.595419847328245</v>
      </c>
      <c r="R21" s="8">
        <f>(B21/VLOOKUP(A21,'08.04'!A$2:B$200,2,FALSE)-1)/3</f>
        <v>0.11315610088616219</v>
      </c>
      <c r="S21" s="31">
        <f>(F21/E21-1)*100</f>
        <v>1069.4386694386696</v>
      </c>
    </row>
    <row r="22" spans="1:19">
      <c r="A22" s="70" t="s">
        <v>67</v>
      </c>
      <c r="B22" s="70">
        <v>2905</v>
      </c>
      <c r="C22" s="70">
        <v>48</v>
      </c>
      <c r="D22" s="70">
        <v>300</v>
      </c>
      <c r="E22" s="71">
        <v>1.66E-2</v>
      </c>
      <c r="F22" s="8">
        <f>IF(C22&gt;0,C22/(C22+D22),0)</f>
        <v>0.13793103448275862</v>
      </c>
      <c r="G22" s="10">
        <v>5636544</v>
      </c>
      <c r="H22" s="10">
        <v>1003032</v>
      </c>
      <c r="I22" s="11">
        <f>H22/G22</f>
        <v>0.17795159587151277</v>
      </c>
      <c r="J22" s="40">
        <f>B22-D22-C22</f>
        <v>2557</v>
      </c>
      <c r="K22" s="12">
        <f>J22/G22*10000</f>
        <v>4.5364677362582464</v>
      </c>
      <c r="L22" s="13">
        <f>C22/G22*1000000000</f>
        <v>8515.8565248492687</v>
      </c>
      <c r="M22" s="13">
        <f>SQRT(J22*C22)/G22*1000000</f>
        <v>62.154572133981404</v>
      </c>
      <c r="N22" s="8">
        <f>B22/VLOOKUP(A22,'10.04'!A$2:B$200,2,FALSE)-1</f>
        <v>0.11516314779270642</v>
      </c>
      <c r="O22" s="12">
        <f>(B22-VLOOKUP(A22,'10.04'!A$2:B$200,2,FALSE))/G22*1000000</f>
        <v>53.224103280307936</v>
      </c>
      <c r="P22" s="14">
        <f>B22-2*VLOOKUP(A22,'10.04'!A$2:B$200,2,FALSE)+VLOOKUP(A22,'09.04'!A$2:B$200,2,FALSE)</f>
        <v>300</v>
      </c>
      <c r="Q22" s="30">
        <f>P22/B22*1000</f>
        <v>103.27022375215147</v>
      </c>
      <c r="R22" s="8">
        <f>(B22/VLOOKUP(A22,'08.04'!A$2:B$200,2,FALSE)-1)/3</f>
        <v>5.6024661573515599E-2</v>
      </c>
      <c r="S22" s="31">
        <f>(F22/E22-1)*100</f>
        <v>730.90984628167848</v>
      </c>
    </row>
    <row r="23" spans="1:19">
      <c r="A23" s="70" t="s">
        <v>134</v>
      </c>
      <c r="B23" s="70">
        <v>2473</v>
      </c>
      <c r="C23" s="70">
        <v>80</v>
      </c>
      <c r="D23" s="70">
        <v>197</v>
      </c>
      <c r="E23" s="71">
        <v>3.2399999999999998E-2</v>
      </c>
      <c r="F23" s="8">
        <f>IF(C23&gt;0,C23/(C23+D23),0)</f>
        <v>0.28880866425992779</v>
      </c>
      <c r="G23" s="10">
        <v>50536880</v>
      </c>
      <c r="H23" s="10">
        <v>3096281</v>
      </c>
      <c r="I23" s="11">
        <f>H23/G23</f>
        <v>6.126775139264632E-2</v>
      </c>
      <c r="J23" s="40">
        <f>B23-D23-C23</f>
        <v>2196</v>
      </c>
      <c r="K23" s="12">
        <f>J23/G23*10000</f>
        <v>0.43453414615227531</v>
      </c>
      <c r="L23" s="13">
        <f>C23/G23*1000000000</f>
        <v>1583.0023539245003</v>
      </c>
      <c r="M23" s="13">
        <f>SQRT(J23*C23)/G23*1000000</f>
        <v>8.2937842763097276</v>
      </c>
      <c r="N23" s="8">
        <f>B23/VLOOKUP(A23,'10.04'!A$2:B$200,2,FALSE)-1</f>
        <v>0.1124606387764282</v>
      </c>
      <c r="O23" s="12">
        <f>(B23-VLOOKUP(A23,'10.04'!A$2:B$200,2,FALSE))/G23*1000000</f>
        <v>4.9468823560140631</v>
      </c>
      <c r="P23" s="14">
        <f>B23-2*VLOOKUP(A23,'10.04'!A$2:B$200,2,FALSE)+VLOOKUP(A23,'09.04'!A$2:B$200,2,FALSE)</f>
        <v>81</v>
      </c>
      <c r="Q23" s="30">
        <f>P23/B23*1000</f>
        <v>32.753740396279824</v>
      </c>
      <c r="R23" s="8">
        <f>(B23/VLOOKUP(A23,'08.04'!A$2:B$200,2,FALSE)-1)/3</f>
        <v>0.12977528089887644</v>
      </c>
      <c r="S23" s="31">
        <f>(F23/E23-1)*100</f>
        <v>791.38476623434519</v>
      </c>
    </row>
    <row r="24" spans="1:19">
      <c r="A24" s="70" t="s">
        <v>38</v>
      </c>
      <c r="B24" s="70">
        <v>47029</v>
      </c>
      <c r="C24" s="70">
        <v>1006</v>
      </c>
      <c r="D24" s="70">
        <v>2423</v>
      </c>
      <c r="E24" s="71">
        <v>2.1399999999999999E-2</v>
      </c>
      <c r="F24" s="8">
        <f>IF(C24&gt;0,C24/(C24+D24),0)</f>
        <v>0.29337999416739574</v>
      </c>
      <c r="G24" s="10">
        <v>85230581</v>
      </c>
      <c r="H24" s="10">
        <v>5330596</v>
      </c>
      <c r="I24" s="11">
        <f>H24/G24</f>
        <v>6.2543231988527681E-2</v>
      </c>
      <c r="J24" s="40">
        <f>B24-D24-C24</f>
        <v>43600</v>
      </c>
      <c r="K24" s="12">
        <f>J24/G24*10000</f>
        <v>5.1155347632793911</v>
      </c>
      <c r="L24" s="13">
        <f>C24/G24*1000000000</f>
        <v>11803.275164814377</v>
      </c>
      <c r="M24" s="13">
        <f>SQRT(J24*C24)/G24*1000000</f>
        <v>77.704610176076571</v>
      </c>
      <c r="N24" s="8">
        <f>B24/VLOOKUP(A24,'10.04'!A$2:B$200,2,FALSE)-1</f>
        <v>0.11226999668889825</v>
      </c>
      <c r="O24" s="12">
        <f>(B24-VLOOKUP(A24,'10.04'!A$2:B$200,2,FALSE))/G24*1000000</f>
        <v>55.695971379099248</v>
      </c>
      <c r="P24" s="14">
        <f>B24-2*VLOOKUP(A24,'10.04'!A$2:B$200,2,FALSE)+VLOOKUP(A24,'09.04'!A$2:B$200,2,FALSE)</f>
        <v>691</v>
      </c>
      <c r="Q24" s="30">
        <f>P24/B24*1000</f>
        <v>14.693061727870036</v>
      </c>
      <c r="R24" s="8">
        <f>(B24/VLOOKUP(A24,'08.04'!A$2:B$200,2,FALSE)-1)/3</f>
        <v>0.12626188591476342</v>
      </c>
      <c r="S24" s="31">
        <f>(F24/E24-1)*100</f>
        <v>1270.9345521840924</v>
      </c>
    </row>
    <row r="25" spans="1:19">
      <c r="A25" s="70" t="s">
        <v>149</v>
      </c>
      <c r="B25" s="70">
        <v>1527</v>
      </c>
      <c r="C25" s="70">
        <v>110</v>
      </c>
      <c r="D25" s="70">
        <v>141</v>
      </c>
      <c r="E25" s="71">
        <v>7.2099999999999997E-2</v>
      </c>
      <c r="F25" s="8">
        <f>IF(C25&gt;0,C25/(C25+D25),0)</f>
        <v>0.43824701195219123</v>
      </c>
      <c r="G25" s="46">
        <v>38678310</v>
      </c>
      <c r="H25" s="46">
        <v>2229328</v>
      </c>
      <c r="I25" s="11">
        <f>H25/G25</f>
        <v>5.7637678585232915E-2</v>
      </c>
      <c r="J25" s="40">
        <f>B25-D25-C25</f>
        <v>1276</v>
      </c>
      <c r="K25" s="12">
        <f>J25/G25*10000</f>
        <v>0.32990066008571733</v>
      </c>
      <c r="L25" s="13">
        <f>C25/G25*1000000000</f>
        <v>2843.9712076354936</v>
      </c>
      <c r="M25" s="13">
        <f>SQRT(J25*C25)/G25*1000000</f>
        <v>9.6862169016790247</v>
      </c>
      <c r="N25" s="8">
        <f>B25/VLOOKUP(A25,'10.04'!A$2:B$200,2,FALSE)-1</f>
        <v>0.11135371179039311</v>
      </c>
      <c r="O25" s="12">
        <f>(B25-VLOOKUP(A25,'10.04'!A$2:B$200,2,FALSE))/G25*1000000</f>
        <v>3.9557054069839137</v>
      </c>
      <c r="P25" s="14">
        <f>B25-2*VLOOKUP(A25,'10.04'!A$2:B$200,2,FALSE)+VLOOKUP(A25,'09.04'!A$2:B$200,2,FALSE)</f>
        <v>54</v>
      </c>
      <c r="Q25" s="30">
        <f>P25/B25*1000</f>
        <v>35.36345776031434</v>
      </c>
      <c r="R25" s="8">
        <f>(B25/VLOOKUP(A25,'08.04'!A$2:B$200,2,FALSE)-1)/3</f>
        <v>9.6565315315315356E-2</v>
      </c>
      <c r="S25" s="31">
        <f>(F25/E25-1)*100</f>
        <v>507.83219410844833</v>
      </c>
    </row>
    <row r="26" spans="1:19">
      <c r="A26" s="70" t="s">
        <v>65</v>
      </c>
      <c r="B26" s="70">
        <v>3651</v>
      </c>
      <c r="C26" s="70">
        <v>47</v>
      </c>
      <c r="D26" s="70">
        <v>685</v>
      </c>
      <c r="E26" s="71">
        <v>1.29E-2</v>
      </c>
      <c r="F26" s="8">
        <f>IF(C26&gt;0,C26/(C26+D26),0)</f>
        <v>6.4207650273224046E-2</v>
      </c>
      <c r="G26" s="10">
        <v>35185636</v>
      </c>
      <c r="H26" s="10">
        <v>1034829</v>
      </c>
      <c r="I26" s="11">
        <f>H26/G26</f>
        <v>2.9410552647108609E-2</v>
      </c>
      <c r="J26" s="40">
        <f>B26-D26-C26</f>
        <v>2919</v>
      </c>
      <c r="K26" s="12">
        <f>J26/G26*10000</f>
        <v>0.82959989695795178</v>
      </c>
      <c r="L26" s="13">
        <f>C26/G26*1000000000</f>
        <v>1335.7723589251023</v>
      </c>
      <c r="M26" s="13">
        <f>SQRT(J26*C26)/G26*1000000</f>
        <v>10.526901782212775</v>
      </c>
      <c r="N26" s="8">
        <f>B26/VLOOKUP(A26,'10.04'!A$2:B$200,2,FALSE)-1</f>
        <v>0.11073927593550348</v>
      </c>
      <c r="O26" s="12">
        <f>(B26-VLOOKUP(A26,'10.04'!A$2:B$200,2,FALSE))/G26*1000000</f>
        <v>10.345130609547599</v>
      </c>
      <c r="P26" s="14">
        <f>B26-2*VLOOKUP(A26,'10.04'!A$2:B$200,2,FALSE)+VLOOKUP(A26,'09.04'!A$2:B$200,2,FALSE)</f>
        <v>199</v>
      </c>
      <c r="Q26" s="30">
        <f>P26/B26*1000</f>
        <v>54.505614900027389</v>
      </c>
      <c r="R26" s="8">
        <f>(B26/VLOOKUP(A26,'08.04'!A$2:B$200,2,FALSE)-1)/3</f>
        <v>0.10208706022659508</v>
      </c>
      <c r="S26" s="31">
        <f>(F26/E26-1)*100</f>
        <v>397.73372304824841</v>
      </c>
    </row>
    <row r="27" spans="1:19">
      <c r="A27" s="70" t="s">
        <v>30</v>
      </c>
      <c r="B27" s="70">
        <v>15472</v>
      </c>
      <c r="C27" s="70">
        <v>435</v>
      </c>
      <c r="D27" s="70">
        <v>233</v>
      </c>
      <c r="E27" s="71">
        <v>2.8199999999999999E-2</v>
      </c>
      <c r="F27" s="8">
        <f>IF(C27&gt;0,C27/(C27+D27),0)</f>
        <v>0.65119760479041922</v>
      </c>
      <c r="G27" s="10">
        <v>10134541</v>
      </c>
      <c r="H27" s="10">
        <v>1823298</v>
      </c>
      <c r="I27" s="11">
        <f>H27/G27</f>
        <v>0.17990928252202049</v>
      </c>
      <c r="J27" s="40">
        <f>B27-D27-C27</f>
        <v>14804</v>
      </c>
      <c r="K27" s="12">
        <f>J27/G27*10000</f>
        <v>14.607469642680412</v>
      </c>
      <c r="L27" s="13">
        <f>C27/G27*1000000000</f>
        <v>42922.516175128207</v>
      </c>
      <c r="M27" s="13">
        <f>SQRT(J27*C27)/G27*1000000</f>
        <v>250.39755430427914</v>
      </c>
      <c r="N27" s="8">
        <f>B27/VLOOKUP(A27,'10.04'!A$2:B$200,2,FALSE)-1</f>
        <v>0.10862711378618517</v>
      </c>
      <c r="O27" s="12">
        <f>(B27-VLOOKUP(A27,'10.04'!A$2:B$200,2,FALSE))/G27*1000000</f>
        <v>149.58743568159622</v>
      </c>
      <c r="P27" s="14">
        <f>B27-2*VLOOKUP(A27,'10.04'!A$2:B$200,2,FALSE)+VLOOKUP(A27,'09.04'!A$2:B$200,2,FALSE)</f>
        <v>701</v>
      </c>
      <c r="Q27" s="30">
        <f>P27/B27*1000</f>
        <v>45.307652533609101</v>
      </c>
      <c r="R27" s="8">
        <f>(B27/VLOOKUP(A27,'08.04'!A$2:B$200,2,FALSE)-1)/3</f>
        <v>8.1176659701012691E-2</v>
      </c>
      <c r="S27" s="31">
        <f>(F27/E27-1)*100</f>
        <v>2209.2113645050331</v>
      </c>
    </row>
    <row r="28" spans="1:19">
      <c r="A28" s="70" t="s">
        <v>136</v>
      </c>
      <c r="B28" s="70">
        <v>2108</v>
      </c>
      <c r="C28" s="70">
        <v>7</v>
      </c>
      <c r="D28" s="70">
        <v>492</v>
      </c>
      <c r="E28" s="71">
        <v>3.3999999999999998E-3</v>
      </c>
      <c r="F28" s="8">
        <f>IF(C28&gt;0,C28/(C28+D28),0)</f>
        <v>1.4028056112224449E-2</v>
      </c>
      <c r="G28" s="10">
        <v>6153312</v>
      </c>
      <c r="H28" s="10">
        <v>565933</v>
      </c>
      <c r="I28" s="11">
        <f>H28/G28</f>
        <v>9.1972095677904847E-2</v>
      </c>
      <c r="J28" s="40">
        <f>B28-D28-C28</f>
        <v>1609</v>
      </c>
      <c r="K28" s="12">
        <f>J28/G28*10000</f>
        <v>2.6148519691509224</v>
      </c>
      <c r="L28" s="13">
        <f>C28/G28*1000000000</f>
        <v>1137.5987435709421</v>
      </c>
      <c r="M28" s="13">
        <f>SQRT(J28*C28)/G28*1000000</f>
        <v>17.247180391965792</v>
      </c>
      <c r="N28" s="8">
        <f>B28/VLOOKUP(A28,'10.04'!A$2:B$200,2,FALSE)-1</f>
        <v>0.10366492146596862</v>
      </c>
      <c r="O28" s="12">
        <f>(B28-VLOOKUP(A28,'10.04'!A$2:B$200,2,FALSE))/G28*1000000</f>
        <v>32.177793032435211</v>
      </c>
      <c r="P28" s="14">
        <f>B28-2*VLOOKUP(A28,'10.04'!A$2:B$200,2,FALSE)+VLOOKUP(A28,'09.04'!A$2:B$200,2,FALSE)</f>
        <v>-89</v>
      </c>
      <c r="Q28" s="30">
        <f>P28/B28*1000</f>
        <v>-42.220113851992409</v>
      </c>
      <c r="R28" s="8">
        <f>(B28/VLOOKUP(A28,'08.04'!A$2:B$200,2,FALSE)-1)/3</f>
        <v>0.14112086428089129</v>
      </c>
      <c r="S28" s="31">
        <f>(F28/E28-1)*100</f>
        <v>312.5898856536603</v>
      </c>
    </row>
    <row r="29" spans="1:19">
      <c r="A29" s="70" t="s">
        <v>155</v>
      </c>
      <c r="B29" s="70">
        <v>1310</v>
      </c>
      <c r="C29" s="70">
        <v>85</v>
      </c>
      <c r="D29" s="70">
        <v>115</v>
      </c>
      <c r="E29" s="71">
        <v>6.4899999999999999E-2</v>
      </c>
      <c r="F29" s="8">
        <f>IF(C29&gt;0,C29/(C29+D29),0)</f>
        <v>0.42499999999999999</v>
      </c>
      <c r="G29" s="9">
        <v>9706261</v>
      </c>
      <c r="H29" s="10">
        <v>1636952</v>
      </c>
      <c r="I29" s="11">
        <f>H29/G29</f>
        <v>0.16864908124766065</v>
      </c>
      <c r="J29" s="40">
        <f>B29-D29-C29</f>
        <v>1110</v>
      </c>
      <c r="K29" s="12">
        <f>J29/G29*10000</f>
        <v>1.1435917496964072</v>
      </c>
      <c r="L29" s="13">
        <f>C29/G29*1000000000</f>
        <v>8757.2341192968124</v>
      </c>
      <c r="M29" s="13">
        <f>SQRT(J29*C29)/G29*1000000</f>
        <v>31.646011895636576</v>
      </c>
      <c r="N29" s="8">
        <f>B29/VLOOKUP(A29,'10.04'!A$2:B$200,2,FALSE)-1</f>
        <v>0.10084033613445387</v>
      </c>
      <c r="O29" s="12">
        <f>(B29-VLOOKUP(A29,'10.04'!A$2:B$200,2,FALSE))/G29*1000000</f>
        <v>12.363154050771971</v>
      </c>
      <c r="P29" s="14" t="e">
        <f>B29-2*VLOOKUP(A29,'10.04'!A$2:B$200,2,FALSE)+VLOOKUP(A29,'09.04'!A$2:B$200,2,FALSE)</f>
        <v>#N/A</v>
      </c>
      <c r="Q29" s="30" t="e">
        <f>P29/B29*1000</f>
        <v>#N/A</v>
      </c>
      <c r="R29" s="8" t="e">
        <f>(B29/VLOOKUP(A29,'08.04'!A$2:B$200,2,FALSE)-1)/3</f>
        <v>#N/A</v>
      </c>
      <c r="S29" s="31">
        <f>(F29/E29-1)*100</f>
        <v>554.85362095531582</v>
      </c>
    </row>
    <row r="30" spans="1:19">
      <c r="A30" s="70" t="s">
        <v>32</v>
      </c>
      <c r="B30" s="70">
        <v>19943</v>
      </c>
      <c r="C30" s="70">
        <v>1074</v>
      </c>
      <c r="D30" s="70">
        <v>296</v>
      </c>
      <c r="E30" s="71">
        <v>5.3900000000000003E-2</v>
      </c>
      <c r="F30" s="8">
        <f>IF(C30&gt;0,C30/(C30+D30),0)</f>
        <v>0.78394160583941608</v>
      </c>
      <c r="G30" s="9">
        <v>217014289</v>
      </c>
      <c r="H30" s="10">
        <v>14580478</v>
      </c>
      <c r="I30" s="11">
        <f>H30/G30</f>
        <v>6.7186718751040403E-2</v>
      </c>
      <c r="J30" s="40">
        <f>B30-D30-C30</f>
        <v>18573</v>
      </c>
      <c r="K30" s="12">
        <f>J30/G30*10000</f>
        <v>0.85584226207335135</v>
      </c>
      <c r="L30" s="13">
        <f>C30/G30*1000000000</f>
        <v>4948.9828755008848</v>
      </c>
      <c r="M30" s="13">
        <f>SQRT(J30*C30)/G30*1000000</f>
        <v>20.580448729634043</v>
      </c>
      <c r="N30" s="8">
        <f>B30/VLOOKUP(A30,'10.04'!A$2:B$200,2,FALSE)-1</f>
        <v>9.7216109154929509E-2</v>
      </c>
      <c r="O30" s="12">
        <f>(B30-VLOOKUP(A30,'10.04'!A$2:B$200,2,FALSE))/G30*1000000</f>
        <v>8.1423209879050873</v>
      </c>
      <c r="P30" s="14">
        <f>B30-2*VLOOKUP(A30,'10.04'!A$2:B$200,2,FALSE)+VLOOKUP(A30,'09.04'!A$2:B$200,2,FALSE)</f>
        <v>-214</v>
      </c>
      <c r="Q30" s="30">
        <f>P30/B30*1000</f>
        <v>-10.730582159153588</v>
      </c>
      <c r="R30" s="8">
        <f>(B30/VLOOKUP(A30,'08.04'!A$2:B$200,2,FALSE)-1)/3</f>
        <v>0.13984387975419366</v>
      </c>
      <c r="S30" s="31">
        <f>(F30/E30-1)*100</f>
        <v>1354.4371165851874</v>
      </c>
    </row>
    <row r="31" spans="1:19">
      <c r="A31" s="70" t="s">
        <v>59</v>
      </c>
      <c r="B31" s="70">
        <v>6088</v>
      </c>
      <c r="C31" s="70">
        <v>195</v>
      </c>
      <c r="D31" s="70">
        <v>375</v>
      </c>
      <c r="E31" s="71">
        <v>3.2099999999999997E-2</v>
      </c>
      <c r="F31" s="8">
        <f>IF(C31&gt;0,C31/(C31+D31),0)</f>
        <v>0.34210526315789475</v>
      </c>
      <c r="G31" s="10">
        <v>38654304</v>
      </c>
      <c r="H31" s="10">
        <v>5278397</v>
      </c>
      <c r="I31" s="11">
        <f>H31/G31</f>
        <v>0.13655392682791545</v>
      </c>
      <c r="J31" s="40">
        <f>B31-D31-C31</f>
        <v>5518</v>
      </c>
      <c r="K31" s="12">
        <f>J31/G31*10000</f>
        <v>1.4275253798386851</v>
      </c>
      <c r="L31" s="13">
        <f>C31/G31*1000000000</f>
        <v>5044.7163658670452</v>
      </c>
      <c r="M31" s="13">
        <f>SQRT(J31*C31)/G31*1000000</f>
        <v>26.835537345771154</v>
      </c>
      <c r="N31" s="8">
        <f>B31/VLOOKUP(A31,'10.04'!A$2:B$200,2,FALSE)-1</f>
        <v>9.201793721973095E-2</v>
      </c>
      <c r="O31" s="12">
        <f>(B31-VLOOKUP(A31,'10.04'!A$2:B$200,2,FALSE))/G31*1000000</f>
        <v>13.271484593280997</v>
      </c>
      <c r="P31" s="14">
        <f>B31-2*VLOOKUP(A31,'10.04'!A$2:B$200,2,FALSE)+VLOOKUP(A31,'09.04'!A$2:B$200,2,FALSE)</f>
        <v>279</v>
      </c>
      <c r="Q31" s="30">
        <f>P31/B31*1000</f>
        <v>45.827858081471746</v>
      </c>
      <c r="R31" s="8">
        <f>(B31/VLOOKUP(A31,'08.04'!A$2:B$200,2,FALSE)-1)/3</f>
        <v>7.2533333333333339E-2</v>
      </c>
      <c r="S31" s="31">
        <f>(F31/E31-1)*100</f>
        <v>965.74848335792774</v>
      </c>
    </row>
    <row r="32" spans="1:19">
      <c r="A32" s="70" t="s">
        <v>55</v>
      </c>
      <c r="B32" s="70">
        <v>6501</v>
      </c>
      <c r="C32" s="70">
        <v>65</v>
      </c>
      <c r="D32" s="70">
        <v>1571</v>
      </c>
      <c r="E32" s="72">
        <v>0.01</v>
      </c>
      <c r="F32" s="8">
        <f>IF(C32&gt;0,C32/(C32+D32),0)</f>
        <v>3.9731051344743279E-2</v>
      </c>
      <c r="G32" s="9">
        <v>18875673</v>
      </c>
      <c r="H32" s="10">
        <v>1811116</v>
      </c>
      <c r="I32" s="11">
        <f>H32/G32</f>
        <v>9.5949744414411078E-2</v>
      </c>
      <c r="J32" s="40">
        <f>B32-D32-C32</f>
        <v>4865</v>
      </c>
      <c r="K32" s="12">
        <f>J32/G32*10000</f>
        <v>2.5773915451915279</v>
      </c>
      <c r="L32" s="13">
        <f>C32/G32*1000000000</f>
        <v>3443.585826052401</v>
      </c>
      <c r="M32" s="13">
        <f>SQRT(J32*C32)/G32*1000000</f>
        <v>29.79172534984982</v>
      </c>
      <c r="N32" s="8">
        <f>B32/VLOOKUP(A32,'10.04'!A$2:B$200,2,FALSE)-1</f>
        <v>8.8580040187541842E-2</v>
      </c>
      <c r="O32" s="12">
        <f>(B32-VLOOKUP(A32,'10.04'!A$2:B$200,2,FALSE))/G32*1000000</f>
        <v>28.025490799718771</v>
      </c>
      <c r="P32" s="14">
        <f>B32-2*VLOOKUP(A32,'10.04'!A$2:B$200,2,FALSE)+VLOOKUP(A32,'09.04'!A$2:B$200,2,FALSE)</f>
        <v>103</v>
      </c>
      <c r="Q32" s="30">
        <f>P32/B32*1000</f>
        <v>15.843716351330565</v>
      </c>
      <c r="R32" s="8">
        <f>(B32/VLOOKUP(A32,'08.04'!A$2:B$200,2,FALSE)-1)/3</f>
        <v>9.0239770654156892E-2</v>
      </c>
      <c r="S32" s="31">
        <f>(F32/E32-1)*100</f>
        <v>297.31051344743281</v>
      </c>
    </row>
    <row r="33" spans="1:19">
      <c r="A33" s="70" t="s">
        <v>127</v>
      </c>
      <c r="B33" s="70">
        <v>4428</v>
      </c>
      <c r="C33" s="70">
        <v>247</v>
      </c>
      <c r="D33" s="70">
        <v>157</v>
      </c>
      <c r="E33" s="71">
        <v>5.5800000000000002E-2</v>
      </c>
      <c r="F33" s="8">
        <f>IF(C33&gt;0,C33/(C33+D33),0)</f>
        <v>0.61138613861386137</v>
      </c>
      <c r="G33" s="10">
        <v>108481655</v>
      </c>
      <c r="H33" s="10">
        <v>4614648</v>
      </c>
      <c r="I33" s="11">
        <f>H33/G33</f>
        <v>4.253851031310317E-2</v>
      </c>
      <c r="J33" s="40">
        <f>B33-D33-C33</f>
        <v>4024</v>
      </c>
      <c r="K33" s="12">
        <f>J33/G33*10000</f>
        <v>0.37093829366817832</v>
      </c>
      <c r="L33" s="13">
        <f>C33/G33*1000000000</f>
        <v>2276.8826673966209</v>
      </c>
      <c r="M33" s="13">
        <f>SQRT(J33*C33)/G33*1000000</f>
        <v>9.190119539629249</v>
      </c>
      <c r="N33" s="8">
        <f>B33/VLOOKUP(A33,'10.04'!A$2:B$200,2,FALSE)-1</f>
        <v>8.6359175662414023E-2</v>
      </c>
      <c r="O33" s="12">
        <f>(B33-VLOOKUP(A33,'10.04'!A$2:B$200,2,FALSE))/G33*1000000</f>
        <v>3.2447882547514597</v>
      </c>
      <c r="P33" s="14">
        <f>B33-2*VLOOKUP(A33,'10.04'!A$2:B$200,2,FALSE)+VLOOKUP(A33,'09.04'!A$2:B$200,2,FALSE)</f>
        <v>352</v>
      </c>
      <c r="Q33" s="30">
        <f>P33/B33*1000</f>
        <v>79.494128274616074</v>
      </c>
      <c r="R33" s="8">
        <f>(B33/VLOOKUP(A33,'08.04'!A$2:B$200,2,FALSE)-1)/3</f>
        <v>4.8062015503875934E-2</v>
      </c>
      <c r="S33" s="31">
        <f>(F33/E33-1)*100</f>
        <v>995.67408353738585</v>
      </c>
    </row>
    <row r="34" spans="1:19">
      <c r="A34" s="70" t="s">
        <v>42</v>
      </c>
      <c r="B34" s="70">
        <v>6005</v>
      </c>
      <c r="C34" s="70">
        <v>99</v>
      </c>
      <c r="D34" s="70">
        <v>762</v>
      </c>
      <c r="E34" s="71">
        <v>1.6500000000000001E-2</v>
      </c>
      <c r="F34" s="8">
        <f>IF(C34&gt;0,C34/(C34+D34),0)</f>
        <v>0.11498257839721254</v>
      </c>
      <c r="G34" s="10">
        <v>125903471</v>
      </c>
      <c r="H34" s="10">
        <v>28810916</v>
      </c>
      <c r="I34" s="11">
        <f>H34/G34</f>
        <v>0.22883337346593088</v>
      </c>
      <c r="J34" s="40">
        <f>B34-D34-C34</f>
        <v>5144</v>
      </c>
      <c r="K34" s="12">
        <f>J34/G34*10000</f>
        <v>0.40856697270879844</v>
      </c>
      <c r="L34" s="13">
        <f>C34/G34*1000000000</f>
        <v>786.31668542323189</v>
      </c>
      <c r="M34" s="13">
        <f>SQRT(J34*C34)/G34*1000000</f>
        <v>5.6680069491293539</v>
      </c>
      <c r="N34" s="8">
        <f>B34/VLOOKUP(A34,'10.04'!A$2:B$200,2,FALSE)-1</f>
        <v>8.5895117540687238E-2</v>
      </c>
      <c r="O34" s="12">
        <f>(B34-VLOOKUP(A34,'10.04'!A$2:B$200,2,FALSE))/G34*1000000</f>
        <v>3.7727315714751026</v>
      </c>
      <c r="P34" s="14">
        <f>B34-2*VLOOKUP(A34,'10.04'!A$2:B$200,2,FALSE)+VLOOKUP(A34,'09.04'!A$2:B$200,2,FALSE)</f>
        <v>-388</v>
      </c>
      <c r="Q34" s="30">
        <f>P34/B34*1000</f>
        <v>-64.612822647793493</v>
      </c>
      <c r="R34" s="8">
        <f>(B34/VLOOKUP(A34,'08.04'!A$2:B$200,2,FALSE)-1)/3</f>
        <v>0.13687260198888107</v>
      </c>
      <c r="S34" s="31">
        <f>(F34/E34-1)*100</f>
        <v>596.86411149825778</v>
      </c>
    </row>
    <row r="35" spans="1:19">
      <c r="A35" s="70" t="s">
        <v>135</v>
      </c>
      <c r="B35" s="70">
        <v>3105</v>
      </c>
      <c r="C35" s="70">
        <v>71</v>
      </c>
      <c r="D35" s="70">
        <v>118</v>
      </c>
      <c r="E35" s="71">
        <v>2.29E-2</v>
      </c>
      <c r="F35" s="8">
        <f>IF(C35&gt;0,C35/(C35+D35),0)</f>
        <v>0.37566137566137564</v>
      </c>
      <c r="G35" s="10">
        <v>8657779</v>
      </c>
      <c r="H35" s="10">
        <v>1429608</v>
      </c>
      <c r="I35" s="11">
        <f>H35/G35</f>
        <v>0.16512410399942062</v>
      </c>
      <c r="J35" s="40">
        <f>B35-D35-C35</f>
        <v>2916</v>
      </c>
      <c r="K35" s="12">
        <f>J35/G35*10000</f>
        <v>3.368069339723271</v>
      </c>
      <c r="L35" s="13">
        <f>C35/G35*1000000000</f>
        <v>8200.7175281327927</v>
      </c>
      <c r="M35" s="13">
        <f>SQRT(J35*C35)/G35*1000000</f>
        <v>52.555290190650901</v>
      </c>
      <c r="N35" s="8">
        <f>B35/VLOOKUP(A35,'10.04'!A$2:B$200,2,FALSE)-1</f>
        <v>8.3013603069410635E-2</v>
      </c>
      <c r="O35" s="12">
        <f>(B35-VLOOKUP(A35,'10.04'!A$2:B$200,2,FALSE))/G35*1000000</f>
        <v>27.489729178811334</v>
      </c>
      <c r="P35" s="14">
        <f>B35-2*VLOOKUP(A35,'10.04'!A$2:B$200,2,FALSE)+VLOOKUP(A35,'09.04'!A$2:B$200,2,FALSE)</f>
        <v>37</v>
      </c>
      <c r="Q35" s="30">
        <f>P35/B35*1000</f>
        <v>11.916264090177135</v>
      </c>
      <c r="R35" s="8">
        <f>(B35/VLOOKUP(A35,'08.04'!A$2:B$200,2,FALSE)-1)/3</f>
        <v>8.9633564909412877E-2</v>
      </c>
      <c r="S35" s="31">
        <f>(F35/E35-1)*100</f>
        <v>1540.4426884776228</v>
      </c>
    </row>
    <row r="36" spans="1:19">
      <c r="A36" s="70" t="s">
        <v>129</v>
      </c>
      <c r="B36" s="70">
        <v>2974</v>
      </c>
      <c r="C36" s="70">
        <v>74</v>
      </c>
      <c r="D36" s="70">
        <v>17</v>
      </c>
      <c r="E36" s="71">
        <v>2.4899999999999999E-2</v>
      </c>
      <c r="F36" s="8">
        <f>IF(C36&gt;0,C36/(C36+D36),0)</f>
        <v>0.81318681318681318</v>
      </c>
      <c r="G36" s="10">
        <v>4244979</v>
      </c>
      <c r="H36" s="14">
        <v>304235</v>
      </c>
      <c r="I36" s="11">
        <f>H36/G36</f>
        <v>7.1669376927424144E-2</v>
      </c>
      <c r="J36" s="40">
        <f>B36-D36-C36</f>
        <v>2883</v>
      </c>
      <c r="K36" s="12">
        <f>J36/G36*10000</f>
        <v>6.7915530324178279</v>
      </c>
      <c r="L36" s="13">
        <f>C36/G36*1000000000</f>
        <v>17432.359500482806</v>
      </c>
      <c r="M36" s="13">
        <f>SQRT(J36*C36)/G36*1000000</f>
        <v>108.80845280937585</v>
      </c>
      <c r="N36" s="8">
        <f>B36/VLOOKUP(A36,'10.04'!A$2:B$200,2,FALSE)-1</f>
        <v>8.0668604651162878E-2</v>
      </c>
      <c r="O36" s="12">
        <f>(B36-VLOOKUP(A36,'10.04'!A$2:B$200,2,FALSE))/G36*1000000</f>
        <v>52.297078501448418</v>
      </c>
      <c r="P36" s="14">
        <f>B36-2*VLOOKUP(A36,'10.04'!A$2:B$200,2,FALSE)+VLOOKUP(A36,'09.04'!A$2:B$200,2,FALSE)</f>
        <v>-2</v>
      </c>
      <c r="Q36" s="30">
        <f>P36/B36*1000</f>
        <v>-0.67249495628782785</v>
      </c>
      <c r="R36" s="8">
        <f>(B36/VLOOKUP(A36,'08.04'!A$2:B$200,2,FALSE)-1)/3</f>
        <v>0.10745516525863345</v>
      </c>
      <c r="S36" s="31">
        <f>(F36/E36-1)*100</f>
        <v>3165.8104947261577</v>
      </c>
    </row>
    <row r="37" spans="1:19">
      <c r="A37" s="70" t="s">
        <v>143</v>
      </c>
      <c r="B37" s="70">
        <v>1304</v>
      </c>
      <c r="C37" s="70">
        <v>24</v>
      </c>
      <c r="D37" s="70">
        <v>93</v>
      </c>
      <c r="E37" s="71">
        <v>1.8499999999999999E-2</v>
      </c>
      <c r="F37" s="8">
        <f>IF(C37&gt;0,C37/(C37+D37),0)</f>
        <v>0.20512820512820512</v>
      </c>
      <c r="G37" s="9">
        <v>1291526</v>
      </c>
      <c r="H37" s="10">
        <v>228803</v>
      </c>
      <c r="I37" s="11">
        <f>H37/G37</f>
        <v>0.17715709943121546</v>
      </c>
      <c r="J37" s="40">
        <f>B37-D37-C37</f>
        <v>1187</v>
      </c>
      <c r="K37" s="12">
        <f>J37/G37*10000</f>
        <v>9.1906783138705688</v>
      </c>
      <c r="L37" s="13">
        <f>C37/G37*1000000000</f>
        <v>18582.66887387478</v>
      </c>
      <c r="M37" s="13">
        <f>SQRT(J37*C37)/G37*1000000</f>
        <v>130.68562730191817</v>
      </c>
      <c r="N37" s="8">
        <f>B37/VLOOKUP(A37,'10.04'!A$2:B$200,2,FALSE)-1</f>
        <v>8.0364540182270128E-2</v>
      </c>
      <c r="O37" s="12">
        <f>(B37-VLOOKUP(A37,'10.04'!A$2:B$200,2,FALSE))/G37*1000000</f>
        <v>75.104953365243901</v>
      </c>
      <c r="P37" s="14">
        <f>B37-2*VLOOKUP(A37,'10.04'!A$2:B$200,2,FALSE)+VLOOKUP(A37,'09.04'!A$2:B$200,2,FALSE)</f>
        <v>97</v>
      </c>
      <c r="Q37" s="30">
        <f>P37/B37*1000</f>
        <v>74.386503067484668</v>
      </c>
      <c r="R37" s="8">
        <f>(B37/VLOOKUP(A37,'08.04'!A$2:B$200,2,FALSE)-1)/3</f>
        <v>3.3473980309423355E-2</v>
      </c>
      <c r="S37" s="31">
        <f>(F37/E37-1)*100</f>
        <v>1008.8011088011089</v>
      </c>
    </row>
    <row r="38" spans="1:19">
      <c r="A38" s="70" t="s">
        <v>4</v>
      </c>
      <c r="B38" s="70">
        <v>503177</v>
      </c>
      <c r="C38" s="70">
        <v>18761</v>
      </c>
      <c r="D38" s="70">
        <v>27314</v>
      </c>
      <c r="E38" s="71">
        <v>3.73E-2</v>
      </c>
      <c r="F38" s="8">
        <f>IF(C38&gt;0,C38/(C38+D38),0)</f>
        <v>0.40718393922951707</v>
      </c>
      <c r="G38" s="10">
        <v>333453848</v>
      </c>
      <c r="H38" s="10">
        <v>43701886</v>
      </c>
      <c r="I38" s="11">
        <f>H38/G38</f>
        <v>0.13105827466714373</v>
      </c>
      <c r="J38" s="40">
        <f>B38-D38-C38</f>
        <v>457102</v>
      </c>
      <c r="K38" s="12">
        <f>J38/G38*10000</f>
        <v>13.708103917277333</v>
      </c>
      <c r="L38" s="13">
        <f>C38/G38*1000000000</f>
        <v>56262.658573368746</v>
      </c>
      <c r="M38" s="13">
        <f>SQRT(J38*C38)/G38*1000000</f>
        <v>277.71466838934401</v>
      </c>
      <c r="N38" s="8">
        <f>B38/VLOOKUP(A38,'10.04'!A$2:B$200,2,FALSE)-1</f>
        <v>7.3112317256528669E-2</v>
      </c>
      <c r="O38" s="12">
        <f>(B38-VLOOKUP(A38,'10.04'!A$2:B$200,2,FALSE))/G38*1000000</f>
        <v>102.80883008433599</v>
      </c>
      <c r="P38" s="14">
        <f>B38-2*VLOOKUP(A38,'10.04'!A$2:B$200,2,FALSE)+VLOOKUP(A38,'09.04'!A$2:B$200,2,FALSE)</f>
        <v>11592</v>
      </c>
      <c r="Q38" s="30">
        <f>P38/B38*1000</f>
        <v>23.037618969070525</v>
      </c>
      <c r="R38" s="8">
        <f>(B38/VLOOKUP(A38,'08.04'!A$2:B$200,2,FALSE)-1)/3</f>
        <v>8.5406113442633311E-2</v>
      </c>
      <c r="S38" s="31">
        <f>(F38/E38-1)*100</f>
        <v>991.6459496769894</v>
      </c>
    </row>
    <row r="39" spans="1:19">
      <c r="A39" s="70" t="s">
        <v>44</v>
      </c>
      <c r="B39" s="70">
        <v>4530</v>
      </c>
      <c r="C39" s="70">
        <v>73</v>
      </c>
      <c r="D39" s="70">
        <v>1995</v>
      </c>
      <c r="E39" s="71">
        <v>1.6199999999999999E-2</v>
      </c>
      <c r="F39" s="8">
        <f>IF(C39&gt;0,C39/(C39+D39),0)</f>
        <v>3.5299806576402318E-2</v>
      </c>
      <c r="G39" s="10">
        <v>32581623</v>
      </c>
      <c r="H39" s="10">
        <v>1614554</v>
      </c>
      <c r="I39" s="11">
        <f>H39/G39</f>
        <v>4.9554130560039933E-2</v>
      </c>
      <c r="J39" s="40">
        <f>B39-D39-C39</f>
        <v>2462</v>
      </c>
      <c r="K39" s="12">
        <f>J39/G39*10000</f>
        <v>0.75564068738994361</v>
      </c>
      <c r="L39" s="13">
        <f>C39/G39*1000000000</f>
        <v>2240.5268147630336</v>
      </c>
      <c r="M39" s="13">
        <f>SQRT(J39*C39)/G39*1000000</f>
        <v>13.01166101012142</v>
      </c>
      <c r="N39" s="8">
        <f>B39/VLOOKUP(A39,'10.04'!A$2:B$200,2,FALSE)-1</f>
        <v>7.1428571428571397E-2</v>
      </c>
      <c r="O39" s="12">
        <f>(B39-VLOOKUP(A39,'10.04'!A$2:B$200,2,FALSE))/G39*1000000</f>
        <v>9.2690287405265241</v>
      </c>
      <c r="P39" s="14">
        <f>B39-2*VLOOKUP(A39,'10.04'!A$2:B$200,2,FALSE)+VLOOKUP(A39,'09.04'!A$2:B$200,2,FALSE)</f>
        <v>302</v>
      </c>
      <c r="Q39" s="30">
        <f>P39/B39*1000</f>
        <v>66.666666666666671</v>
      </c>
      <c r="R39" s="8">
        <f>(B39/VLOOKUP(A39,'08.04'!A$2:B$200,2,FALSE)-1)/3</f>
        <v>4.7691143073429254E-2</v>
      </c>
      <c r="S39" s="31">
        <f>(F39/E39-1)*100</f>
        <v>117.90004059507604</v>
      </c>
    </row>
    <row r="40" spans="1:19">
      <c r="A40" s="70" t="s">
        <v>26</v>
      </c>
      <c r="B40" s="70">
        <v>22148</v>
      </c>
      <c r="C40" s="70">
        <v>569</v>
      </c>
      <c r="D40" s="70">
        <v>6013</v>
      </c>
      <c r="E40" s="71">
        <v>2.5700000000000001E-2</v>
      </c>
      <c r="F40" s="8">
        <f>IF(C40&gt;0,C40/(C40+D40),0)</f>
        <v>8.6447888179884538E-2</v>
      </c>
      <c r="G40" s="10">
        <v>37744652</v>
      </c>
      <c r="H40" s="10">
        <v>5971445</v>
      </c>
      <c r="I40" s="11">
        <f>H40/G40</f>
        <v>0.15820638643058624</v>
      </c>
      <c r="J40" s="40">
        <f>B40-D40-C40</f>
        <v>15566</v>
      </c>
      <c r="K40" s="12">
        <f>J40/G40*10000</f>
        <v>4.1240279550067118</v>
      </c>
      <c r="L40" s="13">
        <f>C40/G40*1000000000</f>
        <v>15074.983338036869</v>
      </c>
      <c r="M40" s="13">
        <f>SQRT(J40*C40)/G40*1000000</f>
        <v>78.847734721629408</v>
      </c>
      <c r="N40" s="8">
        <f>B40/VLOOKUP(A40,'10.04'!A$2:B$200,2,FALSE)-1</f>
        <v>6.6602456055863124E-2</v>
      </c>
      <c r="O40" s="12">
        <f>(B40-VLOOKUP(A40,'10.04'!A$2:B$200,2,FALSE))/G40*1000000</f>
        <v>36.640952471889264</v>
      </c>
      <c r="P40" s="14">
        <f>B40-2*VLOOKUP(A40,'10.04'!A$2:B$200,2,FALSE)+VLOOKUP(A40,'09.04'!A$2:B$200,2,FALSE)</f>
        <v>56</v>
      </c>
      <c r="Q40" s="30">
        <f>P40/B40*1000</f>
        <v>2.5284450063211126</v>
      </c>
      <c r="R40" s="8">
        <f>(B40/VLOOKUP(A40,'08.04'!A$2:B$200,2,FALSE)-1)/3</f>
        <v>7.9175280773313927E-2</v>
      </c>
      <c r="S40" s="31">
        <f>(F40/E40-1)*100</f>
        <v>236.37310575830557</v>
      </c>
    </row>
    <row r="41" spans="1:19">
      <c r="A41" s="70" t="s">
        <v>138</v>
      </c>
      <c r="B41" s="70">
        <v>1495</v>
      </c>
      <c r="C41" s="70">
        <v>21</v>
      </c>
      <c r="D41" s="70">
        <v>231</v>
      </c>
      <c r="E41" s="71">
        <v>1.41E-2</v>
      </c>
      <c r="F41" s="8">
        <f>IF(C41&gt;0,C41/(C41+D41),0)</f>
        <v>8.3333333333333329E-2</v>
      </c>
      <c r="G41" s="28">
        <v>4168978</v>
      </c>
      <c r="H41" s="28">
        <v>703199</v>
      </c>
      <c r="I41" s="11">
        <f>H41/G41</f>
        <v>0.16867419305163039</v>
      </c>
      <c r="J41" s="40">
        <f>B41-D41-C41</f>
        <v>1243</v>
      </c>
      <c r="K41" s="12">
        <f>J41/G41*10000</f>
        <v>2.9815460767602997</v>
      </c>
      <c r="L41" s="13">
        <f>C41/G41*1000000000</f>
        <v>5037.2057612201361</v>
      </c>
      <c r="M41" s="13">
        <f>SQRT(J41*C41)/G41*1000000</f>
        <v>38.753917318382506</v>
      </c>
      <c r="N41" s="8">
        <f>B41/VLOOKUP(A41,'10.04'!A$2:B$200,2,FALSE)-1</f>
        <v>6.2544420753376073E-2</v>
      </c>
      <c r="O41" s="12">
        <f>(B41-VLOOKUP(A41,'10.04'!A$2:B$200,2,FALSE))/G41*1000000</f>
        <v>21.108290808922472</v>
      </c>
      <c r="P41" s="14">
        <f>B41-2*VLOOKUP(A41,'10.04'!A$2:B$200,2,FALSE)+VLOOKUP(A41,'09.04'!A$2:B$200,2,FALSE)</f>
        <v>24</v>
      </c>
      <c r="Q41" s="30">
        <f>P41/B41*1000</f>
        <v>16.053511705685619</v>
      </c>
      <c r="R41" s="8">
        <f>(B41/VLOOKUP(A41,'08.04'!A$2:B$200,2,FALSE)-1)/3</f>
        <v>5.5382215288611571E-2</v>
      </c>
      <c r="S41" s="31">
        <f>(F41/E41-1)*100</f>
        <v>491.01654846335697</v>
      </c>
    </row>
    <row r="42" spans="1:19">
      <c r="A42" s="70" t="s">
        <v>20</v>
      </c>
      <c r="B42" s="70">
        <v>23097</v>
      </c>
      <c r="C42" s="70">
        <v>2511</v>
      </c>
      <c r="D42" s="70">
        <v>914</v>
      </c>
      <c r="E42" s="71">
        <v>0.10879999999999999</v>
      </c>
      <c r="F42" s="8">
        <f>IF(C42&gt;0,C42/(C42+D42),0)</f>
        <v>0.73313868613138689</v>
      </c>
      <c r="G42" s="10">
        <v>17207441</v>
      </c>
      <c r="H42" s="10">
        <v>2679933</v>
      </c>
      <c r="I42" s="11">
        <f>H42/G42</f>
        <v>0.15574268132024977</v>
      </c>
      <c r="J42" s="40">
        <f>B42-D42-C42</f>
        <v>19672</v>
      </c>
      <c r="K42" s="12">
        <f>J42/G42*10000</f>
        <v>11.432263519020637</v>
      </c>
      <c r="L42" s="13">
        <f>C42/G42*1000000000</f>
        <v>145925.2424576089</v>
      </c>
      <c r="M42" s="13">
        <f>SQRT(J42*C42)/G42*1000000</f>
        <v>408.44287554716436</v>
      </c>
      <c r="N42" s="8">
        <f>B42/VLOOKUP(A42,'10.04'!A$2:B$200,2,FALSE)-1</f>
        <v>6.1345464571270991E-2</v>
      </c>
      <c r="O42" s="12">
        <f>(B42-VLOOKUP(A42,'10.04'!A$2:B$200,2,FALSE))/G42*1000000</f>
        <v>77.582715524057292</v>
      </c>
      <c r="P42" s="14">
        <f>B42-2*VLOOKUP(A42,'10.04'!A$2:B$200,2,FALSE)+VLOOKUP(A42,'09.04'!A$2:B$200,2,FALSE)</f>
        <v>122</v>
      </c>
      <c r="Q42" s="30">
        <f>P42/B42*1000</f>
        <v>5.2820712646664072</v>
      </c>
      <c r="R42" s="8">
        <f>(B42/VLOOKUP(A42,'08.04'!A$2:B$200,2,FALSE)-1)/3</f>
        <v>5.9874021109976194E-2</v>
      </c>
      <c r="S42" s="31">
        <f>(F42/E42-1)*100</f>
        <v>573.84070416487759</v>
      </c>
    </row>
    <row r="43" spans="1:19">
      <c r="A43" s="70" t="s">
        <v>12</v>
      </c>
      <c r="B43" s="70">
        <v>124869</v>
      </c>
      <c r="C43" s="70">
        <v>13197</v>
      </c>
      <c r="D43" s="70">
        <v>24932</v>
      </c>
      <c r="E43" s="71">
        <v>0.1057</v>
      </c>
      <c r="F43" s="8">
        <f>IF(C43&gt;0,C43/(C43+D43),0)</f>
        <v>0.34611450601904065</v>
      </c>
      <c r="G43" s="10">
        <v>65786616</v>
      </c>
      <c r="H43" s="10">
        <v>11009599</v>
      </c>
      <c r="I43" s="11">
        <f>H43/G43</f>
        <v>0.16735317408635214</v>
      </c>
      <c r="J43" s="40">
        <f>B43-D43-C43</f>
        <v>86740</v>
      </c>
      <c r="K43" s="12">
        <f>J43/G43*10000</f>
        <v>13.185052716497836</v>
      </c>
      <c r="L43" s="13">
        <f>C43/G43*1000000000</f>
        <v>200603.11355732297</v>
      </c>
      <c r="M43" s="13">
        <f>SQRT(J43*C43)/G43*1000000</f>
        <v>514.29200142982052</v>
      </c>
      <c r="N43" s="8">
        <f>B43/VLOOKUP(A43,'10.04'!A$2:B$200,2,FALSE)-1</f>
        <v>6.0467604820423126E-2</v>
      </c>
      <c r="O43" s="12">
        <f>(B43-VLOOKUP(A43,'10.04'!A$2:B$200,2,FALSE))/G43*1000000</f>
        <v>108.22870110844431</v>
      </c>
      <c r="P43" s="14">
        <f>B43-2*VLOOKUP(A43,'10.04'!A$2:B$200,2,FALSE)+VLOOKUP(A43,'09.04'!A$2:B$200,2,FALSE)</f>
        <v>2321</v>
      </c>
      <c r="Q43" s="30">
        <f>P43/B43*1000</f>
        <v>18.587479678703282</v>
      </c>
      <c r="R43" s="8">
        <f>(B43/VLOOKUP(A43,'08.04'!A$2:B$200,2,FALSE)-1)/3</f>
        <v>4.8287475512443168E-2</v>
      </c>
      <c r="S43" s="31">
        <f>(F43/E43-1)*100</f>
        <v>227.44986378338754</v>
      </c>
    </row>
    <row r="44" spans="1:19">
      <c r="A44" s="70" t="s">
        <v>34</v>
      </c>
      <c r="B44" s="70">
        <v>9685</v>
      </c>
      <c r="C44" s="70">
        <v>870</v>
      </c>
      <c r="D44" s="70">
        <v>381</v>
      </c>
      <c r="E44" s="71">
        <v>8.9899999999999994E-2</v>
      </c>
      <c r="F44" s="8">
        <f>IF(C44&gt;0,C44/(C44+D44),0)</f>
        <v>0.69544364508393286</v>
      </c>
      <c r="G44" s="10">
        <v>10171617</v>
      </c>
      <c r="H44" s="10">
        <v>2002557</v>
      </c>
      <c r="I44" s="11">
        <f>H44/G44</f>
        <v>0.19687695673165831</v>
      </c>
      <c r="J44" s="40">
        <f>B44-D44-C44</f>
        <v>8434</v>
      </c>
      <c r="K44" s="12">
        <f>J44/G44*10000</f>
        <v>8.2917003265065912</v>
      </c>
      <c r="L44" s="13">
        <f>C44/G44*1000000000</f>
        <v>85532.123358557437</v>
      </c>
      <c r="M44" s="13">
        <f>SQRT(J44*C44)/G44*1000000</f>
        <v>266.30935679749462</v>
      </c>
      <c r="N44" s="8">
        <f>B44/VLOOKUP(A44,'10.04'!A$2:B$200,2,FALSE)-1</f>
        <v>5.9512088392954743E-2</v>
      </c>
      <c r="O44" s="12">
        <f>(B44-VLOOKUP(A44,'10.04'!A$2:B$200,2,FALSE))/G44*1000000</f>
        <v>53.482155295465802</v>
      </c>
      <c r="P44" s="14">
        <f>B44-2*VLOOKUP(A44,'10.04'!A$2:B$200,2,FALSE)+VLOOKUP(A44,'09.04'!A$2:B$200,2,FALSE)</f>
        <v>-178</v>
      </c>
      <c r="Q44" s="30">
        <f>P44/B44*1000</f>
        <v>-18.378936499741869</v>
      </c>
      <c r="R44" s="8">
        <f>(B44/VLOOKUP(A44,'08.04'!A$2:B$200,2,FALSE)-1)/3</f>
        <v>8.6312231899129108E-2</v>
      </c>
      <c r="S44" s="31">
        <f>(F44/E44-1)*100</f>
        <v>673.57468863618783</v>
      </c>
    </row>
    <row r="45" spans="1:19">
      <c r="A45" s="70" t="s">
        <v>141</v>
      </c>
      <c r="B45" s="70">
        <v>1761</v>
      </c>
      <c r="C45" s="70">
        <v>256</v>
      </c>
      <c r="D45" s="70">
        <v>405</v>
      </c>
      <c r="E45" s="71">
        <v>0.1454</v>
      </c>
      <c r="F45" s="8">
        <f>IF(C45&gt;0,C45/(C45+D45),0)</f>
        <v>0.38729198184568836</v>
      </c>
      <c r="G45" s="10">
        <v>43431430</v>
      </c>
      <c r="H45" s="10">
        <v>2263259</v>
      </c>
      <c r="I45" s="11">
        <f>H45/G45</f>
        <v>5.2111086372242404E-2</v>
      </c>
      <c r="J45" s="40">
        <f>B45-D45-C45</f>
        <v>1100</v>
      </c>
      <c r="K45" s="12">
        <f>J45/G45*10000</f>
        <v>0.25327280266848223</v>
      </c>
      <c r="L45" s="13">
        <f>C45/G45*1000000000</f>
        <v>5894.3488621028591</v>
      </c>
      <c r="M45" s="13">
        <f>SQRT(J45*C45)/G45*1000000</f>
        <v>12.21833972440843</v>
      </c>
      <c r="N45" s="8">
        <f>B45/VLOOKUP(A45,'10.04'!A$2:B$200,2,FALSE)-1</f>
        <v>5.7022809123649543E-2</v>
      </c>
      <c r="O45" s="12">
        <f>(B45-VLOOKUP(A45,'10.04'!A$2:B$200,2,FALSE))/G45*1000000</f>
        <v>2.1873560230459832</v>
      </c>
      <c r="P45" s="14">
        <f>B45-2*VLOOKUP(A45,'10.04'!A$2:B$200,2,FALSE)+VLOOKUP(A45,'09.04'!A$2:B$200,2,FALSE)</f>
        <v>1</v>
      </c>
      <c r="Q45" s="30">
        <f>P45/B45*1000</f>
        <v>0.56785917092561045</v>
      </c>
      <c r="R45" s="8">
        <f>(B45/VLOOKUP(A45,'08.04'!A$2:B$200,2,FALSE)-1)/3</f>
        <v>6.6530426884650343E-2</v>
      </c>
      <c r="S45" s="31">
        <f>(F45/E45-1)*100</f>
        <v>166.36312369029463</v>
      </c>
    </row>
    <row r="46" spans="1:19">
      <c r="A46" s="70" t="s">
        <v>150</v>
      </c>
      <c r="B46" s="70">
        <v>1188</v>
      </c>
      <c r="C46" s="70">
        <v>50</v>
      </c>
      <c r="D46" s="70">
        <v>148</v>
      </c>
      <c r="E46" s="71">
        <v>4.2099999999999999E-2</v>
      </c>
      <c r="F46" s="8">
        <f>IF(C46&gt;0,C46/(C46+D46),0)</f>
        <v>0.25252525252525254</v>
      </c>
      <c r="G46" s="10">
        <v>2082741</v>
      </c>
      <c r="H46" s="10">
        <v>348848</v>
      </c>
      <c r="I46" s="11">
        <f>H46/G46</f>
        <v>0.16749466208232325</v>
      </c>
      <c r="J46" s="40">
        <f>B46-D46-C46</f>
        <v>990</v>
      </c>
      <c r="K46" s="12">
        <f>J46/G46*10000</f>
        <v>4.7533514728907722</v>
      </c>
      <c r="L46" s="13">
        <f>C46/G46*1000000000</f>
        <v>24006.825620660464</v>
      </c>
      <c r="M46" s="13">
        <f>SQRT(J46*C46)/G46*1000000</f>
        <v>106.82363030874691</v>
      </c>
      <c r="N46" s="8">
        <f>B46/VLOOKUP(A46,'10.04'!A$2:B$200,2,FALSE)-1</f>
        <v>5.6939501779359469E-2</v>
      </c>
      <c r="O46" s="12">
        <f>(B46-VLOOKUP(A46,'10.04'!A$2:B$200,2,FALSE))/G46*1000000</f>
        <v>30.728736794445396</v>
      </c>
      <c r="P46" s="14">
        <f>B46-2*VLOOKUP(A46,'10.04'!A$2:B$200,2,FALSE)+VLOOKUP(A46,'09.04'!A$2:B$200,2,FALSE)</f>
        <v>64</v>
      </c>
      <c r="Q46" s="30">
        <f>P46/B46*1000</f>
        <v>53.872053872053868</v>
      </c>
      <c r="R46" s="8">
        <f>(B46/VLOOKUP(A46,'08.04'!A$2:B$200,2,FALSE)-1)/3</f>
        <v>4.0604343720491043E-2</v>
      </c>
      <c r="S46" s="31">
        <f>(F46/E46-1)*100</f>
        <v>499.8224525540441</v>
      </c>
    </row>
    <row r="47" spans="1:19">
      <c r="A47" s="70" t="s">
        <v>6</v>
      </c>
      <c r="B47" s="70">
        <v>161852</v>
      </c>
      <c r="C47" s="70">
        <v>16353</v>
      </c>
      <c r="D47" s="70">
        <v>59109</v>
      </c>
      <c r="E47" s="71">
        <v>0.1011</v>
      </c>
      <c r="F47" s="8">
        <f>IF(C47&gt;0,C47/(C47+D47),0)</f>
        <v>0.21670509660491374</v>
      </c>
      <c r="G47" s="10">
        <v>45692442</v>
      </c>
      <c r="H47" s="10">
        <v>7821312</v>
      </c>
      <c r="I47" s="11">
        <f>H47/G47</f>
        <v>0.17117299180464024</v>
      </c>
      <c r="J47" s="40">
        <f>B47-D47-C47</f>
        <v>86390</v>
      </c>
      <c r="K47" s="12">
        <f>J47/G47*10000</f>
        <v>18.906846782231511</v>
      </c>
      <c r="L47" s="13">
        <f>C47/G47*1000000000</f>
        <v>357892.88740575523</v>
      </c>
      <c r="M47" s="13">
        <f>SQRT(J47*C47)/G47*1000000</f>
        <v>822.59503928914194</v>
      </c>
      <c r="N47" s="8">
        <f>B47/VLOOKUP(A47,'10.04'!A$2:B$200,2,FALSE)-1</f>
        <v>5.6323504457584495E-2</v>
      </c>
      <c r="O47" s="12">
        <f>(B47-VLOOKUP(A47,'10.04'!A$2:B$200,2,FALSE))/G47*1000000</f>
        <v>188.87149870431526</v>
      </c>
      <c r="P47" s="14">
        <f>B47-2*VLOOKUP(A47,'10.04'!A$2:B$200,2,FALSE)+VLOOKUP(A47,'09.04'!A$2:B$200,2,FALSE)</f>
        <v>3628</v>
      </c>
      <c r="Q47" s="30">
        <f>P47/B47*1000</f>
        <v>22.415540123075402</v>
      </c>
      <c r="R47" s="8">
        <f>(B47/VLOOKUP(A47,'08.04'!A$2:B$200,2,FALSE)-1)/3</f>
        <v>4.6756186799303011E-2</v>
      </c>
      <c r="S47" s="31">
        <f>(F47/E47-1)*100</f>
        <v>114.34727656272381</v>
      </c>
    </row>
    <row r="48" spans="1:19">
      <c r="A48" s="70" t="s">
        <v>144</v>
      </c>
      <c r="B48" s="70">
        <v>1794</v>
      </c>
      <c r="C48" s="70">
        <v>135</v>
      </c>
      <c r="D48" s="70">
        <v>384</v>
      </c>
      <c r="E48" s="71">
        <v>7.5300000000000006E-2</v>
      </c>
      <c r="F48" s="8">
        <f>IF(C48&gt;0,C48/(C48+D48),0)</f>
        <v>0.26011560693641617</v>
      </c>
      <c r="G48" s="10">
        <v>101438838</v>
      </c>
      <c r="H48" s="10">
        <v>4546896</v>
      </c>
      <c r="I48" s="11">
        <f>H48/G48</f>
        <v>4.4824015038500344E-2</v>
      </c>
      <c r="J48" s="40">
        <f>B48-D48-C48</f>
        <v>1275</v>
      </c>
      <c r="K48" s="12">
        <f>J48/G48*10000</f>
        <v>0.12569150289359585</v>
      </c>
      <c r="L48" s="13">
        <f>C48/G48*1000000000</f>
        <v>1330.8512071086618</v>
      </c>
      <c r="M48" s="13">
        <f>SQRT(J48*C48)/G48*1000000</f>
        <v>4.089947289993404</v>
      </c>
      <c r="N48" s="8">
        <f>B48/VLOOKUP(A48,'10.04'!A$2:B$200,2,FALSE)-1</f>
        <v>5.591524426133021E-2</v>
      </c>
      <c r="O48" s="12">
        <f>(B48-VLOOKUP(A48,'10.04'!A$2:B$200,2,FALSE))/G48*1000000</f>
        <v>0.93652492352091021</v>
      </c>
      <c r="P48" s="14">
        <f>B48-2*VLOOKUP(A48,'10.04'!A$2:B$200,2,FALSE)+VLOOKUP(A48,'09.04'!A$2:B$200,2,FALSE)</f>
        <v>-44</v>
      </c>
      <c r="Q48" s="30">
        <f>P48/B48*1000</f>
        <v>-24.526198439241917</v>
      </c>
      <c r="R48" s="8">
        <f>(B48/VLOOKUP(A48,'08.04'!A$2:B$200,2,FALSE)-1)/3</f>
        <v>7.9080459770114908E-2</v>
      </c>
      <c r="S48" s="31">
        <f>(F48/E48-1)*100</f>
        <v>245.43905303640923</v>
      </c>
    </row>
    <row r="49" spans="1:19">
      <c r="A49" s="70" t="s">
        <v>36</v>
      </c>
      <c r="B49" s="70">
        <v>10505</v>
      </c>
      <c r="C49" s="70">
        <v>95</v>
      </c>
      <c r="D49" s="70">
        <v>1236</v>
      </c>
      <c r="E49" s="71">
        <v>9.1000000000000004E-3</v>
      </c>
      <c r="F49" s="8">
        <f>IF(C49&gt;0,C49/(C49+D49),0)</f>
        <v>7.1374906085649892E-2</v>
      </c>
      <c r="G49" s="10">
        <v>8723025</v>
      </c>
      <c r="H49" s="10">
        <v>878824</v>
      </c>
      <c r="I49" s="11">
        <f>H49/G49</f>
        <v>0.1007476190885616</v>
      </c>
      <c r="J49" s="40">
        <f>B49-D49-C49</f>
        <v>9174</v>
      </c>
      <c r="K49" s="12">
        <f>J49/G49*10000</f>
        <v>10.516993818084897</v>
      </c>
      <c r="L49" s="13">
        <f>C49/G49*1000000000</f>
        <v>10890.717383017933</v>
      </c>
      <c r="M49" s="13">
        <f>SQRT(J49*C49)/G49*1000000</f>
        <v>107.02224413256775</v>
      </c>
      <c r="N49" s="8">
        <f>B49/VLOOKUP(A49,'10.04'!A$2:B$200,2,FALSE)-1</f>
        <v>5.3872391653290608E-2</v>
      </c>
      <c r="O49" s="12">
        <f>(B49-VLOOKUP(A49,'10.04'!A$2:B$200,2,FALSE))/G49*1000000</f>
        <v>61.561212996638204</v>
      </c>
      <c r="P49" s="14">
        <f>B49-2*VLOOKUP(A49,'10.04'!A$2:B$200,2,FALSE)+VLOOKUP(A49,'09.04'!A$2:B$200,2,FALSE)</f>
        <v>-27</v>
      </c>
      <c r="Q49" s="30">
        <f>P49/B49*1000</f>
        <v>-2.5702046644455021</v>
      </c>
      <c r="R49" s="8">
        <f>(B49/VLOOKUP(A49,'08.04'!A$2:B$200,2,FALSE)-1)/3</f>
        <v>3.9025946405784794E-2</v>
      </c>
      <c r="S49" s="31">
        <f>(F49/E49-1)*100</f>
        <v>684.33962731483393</v>
      </c>
    </row>
    <row r="50" spans="1:19">
      <c r="A50" s="70" t="s">
        <v>131</v>
      </c>
      <c r="B50" s="70">
        <v>1975</v>
      </c>
      <c r="C50" s="70">
        <v>82</v>
      </c>
      <c r="D50" s="70">
        <v>375</v>
      </c>
      <c r="E50" s="71">
        <v>4.1599999999999998E-2</v>
      </c>
      <c r="F50" s="8">
        <f>IF(C50&gt;0,C50/(C50+D50),0)</f>
        <v>0.17943107221006566</v>
      </c>
      <c r="G50" s="10">
        <v>45603404</v>
      </c>
      <c r="H50" s="10">
        <v>5013375</v>
      </c>
      <c r="I50" s="11">
        <f>H50/G50</f>
        <v>0.10993422771686079</v>
      </c>
      <c r="J50" s="40">
        <f>B50-D50-C50</f>
        <v>1518</v>
      </c>
      <c r="K50" s="12">
        <f>J50/G50*10000</f>
        <v>0.3328698883969276</v>
      </c>
      <c r="L50" s="13">
        <f>C50/G50*1000000000</f>
        <v>1798.1113865973689</v>
      </c>
      <c r="M50" s="13">
        <f>SQRT(J50*C50)/G50*1000000</f>
        <v>7.7365181870264541</v>
      </c>
      <c r="N50" s="8">
        <f>B50/VLOOKUP(A50,'10.04'!A$2:B$200,2,FALSE)-1</f>
        <v>4.2766631467793026E-2</v>
      </c>
      <c r="O50" s="12">
        <f>(B50-VLOOKUP(A50,'10.04'!A$2:B$200,2,FALSE))/G50*1000000</f>
        <v>1.7761831989559376</v>
      </c>
      <c r="P50" s="14">
        <f>B50-2*VLOOKUP(A50,'10.04'!A$2:B$200,2,FALSE)+VLOOKUP(A50,'09.04'!A$2:B$200,2,FALSE)</f>
        <v>-18</v>
      </c>
      <c r="Q50" s="30">
        <f>P50/B50*1000</f>
        <v>-9.113924050632912</v>
      </c>
      <c r="R50" s="8">
        <f>(B50/VLOOKUP(A50,'08.04'!A$2:B$200,2,FALSE)-1)/3</f>
        <v>5.0534499514091356E-2</v>
      </c>
      <c r="S50" s="31">
        <f>(F50/E50-1)*100</f>
        <v>331.32469281265787</v>
      </c>
    </row>
    <row r="51" spans="1:19">
      <c r="A51" s="70" t="s">
        <v>151</v>
      </c>
      <c r="B51" s="70">
        <v>1279</v>
      </c>
      <c r="C51" s="70">
        <v>70</v>
      </c>
      <c r="D51" s="70">
        <v>550</v>
      </c>
      <c r="E51" s="71">
        <v>5.4800000000000001E-2</v>
      </c>
      <c r="F51" s="8">
        <f>IF(C51&gt;0,C51/(C51+D51),0)</f>
        <v>0.11290322580645161</v>
      </c>
      <c r="G51" s="10">
        <v>42542797</v>
      </c>
      <c r="H51" s="10">
        <v>1297176</v>
      </c>
      <c r="I51" s="11">
        <f>H51/G51</f>
        <v>3.0491084072351897E-2</v>
      </c>
      <c r="J51" s="40">
        <f>B51-D51-C51</f>
        <v>659</v>
      </c>
      <c r="K51" s="12">
        <f>J51/G51*10000</f>
        <v>0.15490283819373699</v>
      </c>
      <c r="L51" s="13">
        <f>C51/G51*1000000000</f>
        <v>1645.401923150469</v>
      </c>
      <c r="M51" s="13">
        <f>SQRT(J51*C51)/G51*1000000</f>
        <v>5.0485386783250537</v>
      </c>
      <c r="N51" s="8">
        <f>B51/VLOOKUP(A51,'10.04'!A$2:B$200,2,FALSE)-1</f>
        <v>3.8149350649350655E-2</v>
      </c>
      <c r="O51" s="12">
        <f>(B51-VLOOKUP(A51,'10.04'!A$2:B$200,2,FALSE))/G51*1000000</f>
        <v>1.1047698626867433</v>
      </c>
      <c r="P51" s="14">
        <f>B51-2*VLOOKUP(A51,'10.04'!A$2:B$200,2,FALSE)+VLOOKUP(A51,'09.04'!A$2:B$200,2,FALSE)</f>
        <v>17</v>
      </c>
      <c r="Q51" s="30">
        <f>P51/B51*1000</f>
        <v>13.291634089132135</v>
      </c>
      <c r="R51" s="8">
        <f>(B51/VLOOKUP(A51,'08.04'!A$2:B$200,2,FALSE)-1)/3</f>
        <v>4.6642899584076046E-2</v>
      </c>
      <c r="S51" s="31">
        <f>(F51/E51-1)*100</f>
        <v>106.02778431834237</v>
      </c>
    </row>
    <row r="52" spans="1:19">
      <c r="A52" s="70" t="s">
        <v>74</v>
      </c>
      <c r="B52" s="70">
        <v>2003</v>
      </c>
      <c r="C52" s="70">
        <v>24</v>
      </c>
      <c r="D52" s="70">
        <v>410</v>
      </c>
      <c r="E52" s="71">
        <v>1.2E-2</v>
      </c>
      <c r="F52" s="8">
        <f>IF(C52&gt;0,C52/(C52+D52),0)</f>
        <v>5.5299539170506916E-2</v>
      </c>
      <c r="G52" s="10">
        <v>57370084</v>
      </c>
      <c r="H52" s="10">
        <v>3253808</v>
      </c>
      <c r="I52" s="11">
        <f>H52/G52</f>
        <v>5.6716110089711565E-2</v>
      </c>
      <c r="J52" s="40">
        <f>B52-D52-C52</f>
        <v>1569</v>
      </c>
      <c r="K52" s="12">
        <f>J52/G52*10000</f>
        <v>0.27348748521964861</v>
      </c>
      <c r="L52" s="13">
        <f>C52/G52*1000000000</f>
        <v>418.33649746791377</v>
      </c>
      <c r="M52" s="13">
        <f>SQRT(J52*C52)/G52*1000000</f>
        <v>3.3824517242393224</v>
      </c>
      <c r="N52" s="8">
        <f>B52/VLOOKUP(A52,'10.04'!A$2:B$200,2,FALSE)-1</f>
        <v>3.5677352637021764E-2</v>
      </c>
      <c r="O52" s="12">
        <f>(B52-VLOOKUP(A52,'10.04'!A$2:B$200,2,FALSE))/G52*1000000</f>
        <v>1.2027174302202521</v>
      </c>
      <c r="P52" s="14">
        <f>B52-2*VLOOKUP(A52,'10.04'!A$2:B$200,2,FALSE)+VLOOKUP(A52,'09.04'!A$2:B$200,2,FALSE)</f>
        <v>-20</v>
      </c>
      <c r="Q52" s="30">
        <f>P52/B52*1000</f>
        <v>-9.9850224663005491</v>
      </c>
      <c r="R52" s="8">
        <f>(B52/VLOOKUP(A52,'08.04'!A$2:B$200,2,FALSE)-1)/3</f>
        <v>4.8408614446350327E-2</v>
      </c>
      <c r="S52" s="31">
        <f>(F52/E52-1)*100</f>
        <v>360.82949308755764</v>
      </c>
    </row>
    <row r="53" spans="1:19">
      <c r="A53" s="70" t="s">
        <v>14</v>
      </c>
      <c r="B53" s="70">
        <v>24900</v>
      </c>
      <c r="C53" s="70">
        <v>1003</v>
      </c>
      <c r="D53" s="70">
        <v>11100</v>
      </c>
      <c r="E53" s="71">
        <v>4.0300000000000002E-2</v>
      </c>
      <c r="F53" s="8">
        <f>IF(C53&gt;0,C53/(C53+D53),0)</f>
        <v>8.2872015202842264E-2</v>
      </c>
      <c r="G53" s="10">
        <v>8769314</v>
      </c>
      <c r="H53" s="10">
        <v>1482447</v>
      </c>
      <c r="I53" s="11">
        <f>H53/G53</f>
        <v>0.16904936919809235</v>
      </c>
      <c r="J53" s="40">
        <f>B53-D53-C53</f>
        <v>12797</v>
      </c>
      <c r="K53" s="12">
        <f>J53/G53*10000</f>
        <v>14.592931670595899</v>
      </c>
      <c r="L53" s="13">
        <f>C53/G53*1000000000</f>
        <v>114376.10741273491</v>
      </c>
      <c r="M53" s="13">
        <f>SQRT(J53*C53)/G53*1000000</f>
        <v>408.54408822338593</v>
      </c>
      <c r="N53" s="8">
        <f>B53/VLOOKUP(A53,'10.04'!A$2:B$200,2,FALSE)-1</f>
        <v>3.5299987526506094E-2</v>
      </c>
      <c r="O53" s="12">
        <f>(B53-VLOOKUP(A53,'10.04'!A$2:B$200,2,FALSE))/G53*1000000</f>
        <v>96.814870581666938</v>
      </c>
      <c r="P53" s="14">
        <f>B53-2*VLOOKUP(A53,'10.04'!A$2:B$200,2,FALSE)+VLOOKUP(A53,'09.04'!A$2:B$200,2,FALSE)</f>
        <v>78</v>
      </c>
      <c r="Q53" s="30">
        <f>P53/B53*1000</f>
        <v>3.1325301204819276</v>
      </c>
      <c r="R53" s="8">
        <f>(B53/VLOOKUP(A53,'08.04'!A$2:B$200,2,FALSE)-1)/3</f>
        <v>3.8397229189060043E-2</v>
      </c>
      <c r="S53" s="31">
        <f>(F53/E53-1)*100</f>
        <v>105.63775484576242</v>
      </c>
    </row>
    <row r="54" spans="1:19">
      <c r="A54" s="70" t="s">
        <v>51</v>
      </c>
      <c r="B54" s="70">
        <v>3223</v>
      </c>
      <c r="C54" s="70">
        <v>54</v>
      </c>
      <c r="D54" s="70">
        <v>500</v>
      </c>
      <c r="E54" s="71">
        <v>1.6799999999999999E-2</v>
      </c>
      <c r="F54" s="8">
        <f>IF(C54&gt;0,C54/(C54+D54),0)</f>
        <v>9.7472924187725629E-2</v>
      </c>
      <c r="G54" s="10">
        <v>629751</v>
      </c>
      <c r="H54" s="10">
        <v>93495</v>
      </c>
      <c r="I54" s="11">
        <f>H54/G54</f>
        <v>0.14846344031212336</v>
      </c>
      <c r="J54" s="40">
        <f>B54-D54-C54</f>
        <v>2669</v>
      </c>
      <c r="K54" s="12">
        <f>J54/G54*10000</f>
        <v>42.381830278951519</v>
      </c>
      <c r="L54" s="13">
        <f>C54/G54*1000000000</f>
        <v>85748.176660299068</v>
      </c>
      <c r="M54" s="13">
        <f>SQRT(J54*C54)/G54*1000000</f>
        <v>602.84033291961714</v>
      </c>
      <c r="N54" s="8">
        <f>B54/VLOOKUP(A54,'10.04'!A$2:B$200,2,FALSE)-1</f>
        <v>3.4670947030497556E-2</v>
      </c>
      <c r="O54" s="12">
        <f>(B54-VLOOKUP(A54,'10.04'!A$2:B$200,2,FALSE))/G54*1000000</f>
        <v>171.49635332059813</v>
      </c>
      <c r="P54" s="14">
        <f>B54-2*VLOOKUP(A54,'10.04'!A$2:B$200,2,FALSE)+VLOOKUP(A54,'09.04'!A$2:B$200,2,FALSE)</f>
        <v>27</v>
      </c>
      <c r="Q54" s="30">
        <f>P54/B54*1000</f>
        <v>8.3772882407694684</v>
      </c>
      <c r="R54" s="8">
        <f>(B54/VLOOKUP(A54,'08.04'!A$2:B$200,2,FALSE)-1)/3</f>
        <v>2.8395061728395083E-2</v>
      </c>
      <c r="S54" s="31">
        <f>(F54/E54-1)*100</f>
        <v>480.1959773078907</v>
      </c>
    </row>
    <row r="55" spans="1:19">
      <c r="A55" s="70" t="s">
        <v>8</v>
      </c>
      <c r="B55" s="70">
        <v>122171</v>
      </c>
      <c r="C55" s="70">
        <v>2767</v>
      </c>
      <c r="D55" s="70">
        <v>53913</v>
      </c>
      <c r="E55" s="71">
        <v>2.2700000000000001E-2</v>
      </c>
      <c r="F55" s="8">
        <f>IF(C55&gt;0,C55/(C55+D55),0)</f>
        <v>4.8817925194071986E-2</v>
      </c>
      <c r="G55" s="10">
        <v>81465657</v>
      </c>
      <c r="H55" s="10">
        <v>16771303</v>
      </c>
      <c r="I55" s="11">
        <f>H55/G55</f>
        <v>0.20586960957057032</v>
      </c>
      <c r="J55" s="40">
        <f>B55-D55-C55</f>
        <v>65491</v>
      </c>
      <c r="K55" s="12">
        <f>J55/G55*10000</f>
        <v>8.0390930867960719</v>
      </c>
      <c r="L55" s="13">
        <f>C55/G55*1000000000</f>
        <v>33965.232736047292</v>
      </c>
      <c r="M55" s="13">
        <f>SQRT(J55*C55)/G55*1000000</f>
        <v>165.24214585866932</v>
      </c>
      <c r="N55" s="8">
        <f>B55/VLOOKUP(A55,'10.04'!A$2:B$200,2,FALSE)-1</f>
        <v>3.3289635048843413E-2</v>
      </c>
      <c r="O55" s="12">
        <f>(B55-VLOOKUP(A55,'10.04'!A$2:B$200,2,FALSE))/G55*1000000</f>
        <v>48.314837748132319</v>
      </c>
      <c r="P55" s="14">
        <f>B55-2*VLOOKUP(A55,'10.04'!A$2:B$200,2,FALSE)+VLOOKUP(A55,'09.04'!A$2:B$200,2,FALSE)</f>
        <v>-1003</v>
      </c>
      <c r="Q55" s="30">
        <f>P55/B55*1000</f>
        <v>-8.2098042907072877</v>
      </c>
      <c r="R55" s="8">
        <f>(B55/VLOOKUP(A55,'08.04'!A$2:B$200,2,FALSE)-1)/3</f>
        <v>4.4917938381802504E-2</v>
      </c>
      <c r="S55" s="31">
        <f>(F55/E55-1)*100</f>
        <v>115.05693918093382</v>
      </c>
    </row>
    <row r="56" spans="1:19">
      <c r="A56" s="70" t="s">
        <v>22</v>
      </c>
      <c r="B56" s="70">
        <v>13744</v>
      </c>
      <c r="C56" s="70">
        <v>337</v>
      </c>
      <c r="D56" s="70">
        <v>6604</v>
      </c>
      <c r="E56" s="71">
        <v>2.46E-2</v>
      </c>
      <c r="F56" s="8">
        <f>IF(C56&gt;0,C56/(C56+D56),0)</f>
        <v>4.8552081832588967E-2</v>
      </c>
      <c r="G56" s="10">
        <v>8692741</v>
      </c>
      <c r="H56" s="10">
        <v>1585001</v>
      </c>
      <c r="I56" s="11">
        <f>H56/G56</f>
        <v>0.18233615841079356</v>
      </c>
      <c r="J56" s="40">
        <f>B56-D56-C56</f>
        <v>6803</v>
      </c>
      <c r="K56" s="12">
        <f>J56/G56*10000</f>
        <v>7.8260700508619783</v>
      </c>
      <c r="L56" s="13">
        <f>C56/G56*1000000000</f>
        <v>38767.978937828695</v>
      </c>
      <c r="M56" s="13">
        <f>SQRT(J56*C56)/G56*1000000</f>
        <v>174.18407473066793</v>
      </c>
      <c r="N56" s="8">
        <f>B56/VLOOKUP(A56,'10.04'!A$2:B$200,2,FALSE)-1</f>
        <v>3.2917480835713109E-2</v>
      </c>
      <c r="O56" s="12">
        <f>(B56-VLOOKUP(A56,'10.04'!A$2:B$200,2,FALSE))/G56*1000000</f>
        <v>50.386868767860449</v>
      </c>
      <c r="P56" s="14">
        <f>B56-2*VLOOKUP(A56,'10.04'!A$2:B$200,2,FALSE)+VLOOKUP(A56,'09.04'!A$2:B$200,2,FALSE)</f>
        <v>143</v>
      </c>
      <c r="Q56" s="30">
        <f>P56/B56*1000</f>
        <v>10.40454016298021</v>
      </c>
      <c r="R56" s="8">
        <f>(B56/VLOOKUP(A56,'08.04'!A$2:B$200,2,FALSE)-1)/3</f>
        <v>2.6806068705290453E-2</v>
      </c>
      <c r="S56" s="31">
        <f>(F56/E56-1)*100</f>
        <v>97.366186311337259</v>
      </c>
    </row>
    <row r="57" spans="1:19">
      <c r="A57" s="70" t="s">
        <v>46</v>
      </c>
      <c r="B57" s="70">
        <v>5819</v>
      </c>
      <c r="C57" s="70">
        <v>247</v>
      </c>
      <c r="D57" s="70">
        <v>1773</v>
      </c>
      <c r="E57" s="71">
        <v>4.2500000000000003E-2</v>
      </c>
      <c r="F57" s="8">
        <f>IF(C57&gt;0,C57/(C57+D57),0)</f>
        <v>0.12227722772277227</v>
      </c>
      <c r="G57" s="10">
        <v>5783798</v>
      </c>
      <c r="H57" s="10">
        <v>987535</v>
      </c>
      <c r="I57" s="11">
        <f>H57/G57</f>
        <v>0.17074161303696983</v>
      </c>
      <c r="J57" s="40">
        <f>B57-D57-C57</f>
        <v>3799</v>
      </c>
      <c r="K57" s="12">
        <f>J57/G57*10000</f>
        <v>6.5683483413494042</v>
      </c>
      <c r="L57" s="13">
        <f>C57/G57*1000000000</f>
        <v>42705.502508905047</v>
      </c>
      <c r="M57" s="13">
        <f>SQRT(J57*C57)/G57*1000000</f>
        <v>167.48272047314589</v>
      </c>
      <c r="N57" s="8">
        <f>B57/VLOOKUP(A57,'10.04'!A$2:B$200,2,FALSE)-1</f>
        <v>3.2653061224489743E-2</v>
      </c>
      <c r="O57" s="12">
        <f>(B57-VLOOKUP(A57,'10.04'!A$2:B$200,2,FALSE))/G57*1000000</f>
        <v>31.813005917564894</v>
      </c>
      <c r="P57" s="14">
        <f>B57-2*VLOOKUP(A57,'10.04'!A$2:B$200,2,FALSE)+VLOOKUP(A57,'09.04'!A$2:B$200,2,FALSE)</f>
        <v>-49</v>
      </c>
      <c r="Q57" s="30">
        <f>P57/B57*1000</f>
        <v>-8.4206908403505754</v>
      </c>
      <c r="R57" s="8">
        <f>(B57/VLOOKUP(A57,'08.04'!A$2:B$200,2,FALSE)-1)/3</f>
        <v>2.6797871023641544E-2</v>
      </c>
      <c r="S57" s="31">
        <f>(F57/E57-1)*100</f>
        <v>187.71112405358181</v>
      </c>
    </row>
    <row r="58" spans="1:19">
      <c r="A58" s="70" t="s">
        <v>69</v>
      </c>
      <c r="B58" s="70">
        <v>2011</v>
      </c>
      <c r="C58" s="70">
        <v>92</v>
      </c>
      <c r="D58" s="70">
        <v>269</v>
      </c>
      <c r="E58" s="71">
        <v>4.58E-2</v>
      </c>
      <c r="F58" s="8">
        <f>IF(C58&gt;0,C58/(C58+D58),0)</f>
        <v>0.25484764542936289</v>
      </c>
      <c r="G58" s="10">
        <v>10748112</v>
      </c>
      <c r="H58" s="10">
        <v>2108406</v>
      </c>
      <c r="I58" s="11">
        <f>H58/G58</f>
        <v>0.19616524278868699</v>
      </c>
      <c r="J58" s="40">
        <f>B58-D58-C58</f>
        <v>1650</v>
      </c>
      <c r="K58" s="12">
        <f>J58/G58*10000</f>
        <v>1.5351533366976451</v>
      </c>
      <c r="L58" s="13">
        <f>C58/G58*1000000000</f>
        <v>8559.6428470414157</v>
      </c>
      <c r="M58" s="13">
        <f>SQRT(J58*C58)/G58*1000000</f>
        <v>36.24964038107931</v>
      </c>
      <c r="N58" s="8">
        <f>B58/VLOOKUP(A58,'10.04'!A$2:B$200,2,FALSE)-1</f>
        <v>2.8644501278772383E-2</v>
      </c>
      <c r="O58" s="12">
        <f>(B58-VLOOKUP(A58,'10.04'!A$2:B$200,2,FALSE))/G58*1000000</f>
        <v>5.2102173851556444</v>
      </c>
      <c r="P58" s="14">
        <f>B58-2*VLOOKUP(A58,'10.04'!A$2:B$200,2,FALSE)+VLOOKUP(A58,'09.04'!A$2:B$200,2,FALSE)</f>
        <v>-15</v>
      </c>
      <c r="Q58" s="30">
        <f>P58/B58*1000</f>
        <v>-7.458975634012929</v>
      </c>
      <c r="R58" s="8">
        <f>(B58/VLOOKUP(A58,'08.04'!A$2:B$200,2,FALSE)-1)/3</f>
        <v>3.256914119359533E-2</v>
      </c>
      <c r="S58" s="31">
        <f>(F58/E58-1)*100</f>
        <v>456.43590705101064</v>
      </c>
    </row>
    <row r="59" spans="1:19">
      <c r="A59" s="70" t="s">
        <v>2</v>
      </c>
      <c r="B59" s="70">
        <v>147577</v>
      </c>
      <c r="C59" s="70">
        <v>18849</v>
      </c>
      <c r="D59" s="70">
        <v>30455</v>
      </c>
      <c r="E59" s="71">
        <v>0.1278</v>
      </c>
      <c r="F59" s="8">
        <f>IF(C59&gt;0,C59/(C59+D59),0)</f>
        <v>0.38230163881226675</v>
      </c>
      <c r="G59" s="10">
        <v>60015723</v>
      </c>
      <c r="H59" s="10">
        <v>12152963</v>
      </c>
      <c r="I59" s="11">
        <f>H59/G59</f>
        <v>0.20249631917289407</v>
      </c>
      <c r="J59" s="40">
        <f>B59-D59-C59</f>
        <v>98273</v>
      </c>
      <c r="K59" s="12">
        <f>J59/G59*10000</f>
        <v>16.374542384501474</v>
      </c>
      <c r="L59" s="13">
        <f>C59/G59*1000000000</f>
        <v>314067.69855959248</v>
      </c>
      <c r="M59" s="13">
        <f>SQRT(J59*C59)/G59*1000000</f>
        <v>717.12724405553581</v>
      </c>
      <c r="N59" s="8">
        <f>B59/VLOOKUP(A59,'10.04'!A$2:B$200,2,FALSE)-1</f>
        <v>2.750894684806382E-2</v>
      </c>
      <c r="O59" s="12">
        <f>(B59-VLOOKUP(A59,'10.04'!A$2:B$200,2,FALSE))/G59*1000000</f>
        <v>65.832748528248175</v>
      </c>
      <c r="P59" s="14">
        <f>B59-2*VLOOKUP(A59,'10.04'!A$2:B$200,2,FALSE)+VLOOKUP(A59,'09.04'!A$2:B$200,2,FALSE)</f>
        <v>-253</v>
      </c>
      <c r="Q59" s="30">
        <f>P59/B59*1000</f>
        <v>-1.7143592836282076</v>
      </c>
      <c r="R59" s="8">
        <f>(B59/VLOOKUP(A59,'08.04'!A$2:B$200,2,FALSE)-1)/3</f>
        <v>2.9479444780434589E-2</v>
      </c>
      <c r="S59" s="31">
        <f>(F59/E59-1)*100</f>
        <v>199.14056245091297</v>
      </c>
    </row>
    <row r="60" spans="1:19">
      <c r="A60" s="70" t="s">
        <v>50</v>
      </c>
      <c r="B60" s="70">
        <v>5735</v>
      </c>
      <c r="C60" s="70">
        <v>123</v>
      </c>
      <c r="D60" s="70">
        <v>370</v>
      </c>
      <c r="E60" s="71">
        <v>2.1499999999999998E-2</v>
      </c>
      <c r="F60" s="8">
        <f>IF(C60&gt;0,C60/(C60+D60),0)</f>
        <v>0.24949290060851928</v>
      </c>
      <c r="G60" s="10">
        <v>10581065</v>
      </c>
      <c r="H60" s="10">
        <v>1729195</v>
      </c>
      <c r="I60" s="11">
        <f>H60/G60</f>
        <v>0.16342353061813722</v>
      </c>
      <c r="J60" s="40">
        <f>B60-D60-C60</f>
        <v>5242</v>
      </c>
      <c r="K60" s="12">
        <f>J60/G60*10000</f>
        <v>4.9541326889117494</v>
      </c>
      <c r="L60" s="13">
        <f>C60/G60*1000000000</f>
        <v>11624.538739720434</v>
      </c>
      <c r="M60" s="13">
        <f>SQRT(J60*C60)/G60*1000000</f>
        <v>75.887750898264215</v>
      </c>
      <c r="N60" s="8">
        <f>B60/VLOOKUP(A60,'10.04'!A$2:B$200,2,FALSE)-1</f>
        <v>2.6122741098586477E-2</v>
      </c>
      <c r="O60" s="12">
        <f>(B60-VLOOKUP(A60,'10.04'!A$2:B$200,2,FALSE))/G60*1000000</f>
        <v>13.798232975603119</v>
      </c>
      <c r="P60" s="14">
        <f>B60-2*VLOOKUP(A60,'10.04'!A$2:B$200,2,FALSE)+VLOOKUP(A60,'09.04'!A$2:B$200,2,FALSE)</f>
        <v>-108</v>
      </c>
      <c r="Q60" s="30">
        <f>P60/B60*1000</f>
        <v>-18.831734960767218</v>
      </c>
      <c r="R60" s="8">
        <f>(B60/VLOOKUP(A60,'08.04'!A$2:B$200,2,FALSE)-1)/3</f>
        <v>4.6493145241406721E-2</v>
      </c>
      <c r="S60" s="31">
        <f>(F60/E60-1)*100</f>
        <v>1060.4320958535782</v>
      </c>
    </row>
    <row r="61" spans="1:19">
      <c r="A61" s="70" t="s">
        <v>40</v>
      </c>
      <c r="B61" s="70">
        <v>6292</v>
      </c>
      <c r="C61" s="70">
        <v>56</v>
      </c>
      <c r="D61" s="70">
        <v>3265</v>
      </c>
      <c r="E61" s="71">
        <v>8.9999999999999993E-3</v>
      </c>
      <c r="F61" s="8">
        <f>IF(C61&gt;0,C61/(C61+D61),0)</f>
        <v>1.6862390846130684E-2</v>
      </c>
      <c r="G61" s="9">
        <v>25812476</v>
      </c>
      <c r="H61" s="10">
        <v>3607226</v>
      </c>
      <c r="I61" s="11">
        <f>H61/G61</f>
        <v>0.13974738417190199</v>
      </c>
      <c r="J61" s="40">
        <f>B61-D61-C61</f>
        <v>2971</v>
      </c>
      <c r="K61" s="12">
        <f>J61/G61*10000</f>
        <v>1.1509938062508998</v>
      </c>
      <c r="L61" s="13">
        <f>C61/G61*1000000000</f>
        <v>2169.4935425799522</v>
      </c>
      <c r="M61" s="13">
        <f>SQRT(J61*C61)/G61*1000000</f>
        <v>15.802131597385362</v>
      </c>
      <c r="N61" s="8">
        <f>B61/VLOOKUP(A61,'10.04'!A$2:B$200,2,FALSE)-1</f>
        <v>2.2756827048114436E-2</v>
      </c>
      <c r="O61" s="12">
        <f>(B61-VLOOKUP(A61,'10.04'!A$2:B$200,2,FALSE))/G61*1000000</f>
        <v>5.4237338564498812</v>
      </c>
      <c r="P61" s="14">
        <f>B61-2*VLOOKUP(A61,'10.04'!A$2:B$200,2,FALSE)+VLOOKUP(A61,'09.04'!A$2:B$200,2,FALSE)</f>
        <v>92</v>
      </c>
      <c r="Q61" s="30">
        <f>P61/B61*1000</f>
        <v>14.621741894469167</v>
      </c>
      <c r="R61" s="8">
        <f>(B61/VLOOKUP(A61,'08.04'!A$2:B$200,2,FALSE)-1)/3</f>
        <v>1.5640599001663924E-2</v>
      </c>
      <c r="S61" s="31">
        <f>(F61/E61-1)*100</f>
        <v>87.359898290340936</v>
      </c>
    </row>
    <row r="62" spans="1:19">
      <c r="A62" s="70" t="s">
        <v>28</v>
      </c>
      <c r="B62" s="70">
        <v>6360</v>
      </c>
      <c r="C62" s="70">
        <v>113</v>
      </c>
      <c r="D62" s="70">
        <v>91</v>
      </c>
      <c r="E62" s="71">
        <v>1.78E-2</v>
      </c>
      <c r="F62" s="8">
        <f>IF(C62&gt;0,C62/(C62+D62),0)</f>
        <v>0.55392156862745101</v>
      </c>
      <c r="G62" s="10">
        <v>5532096</v>
      </c>
      <c r="H62" s="10">
        <v>880918</v>
      </c>
      <c r="I62" s="11">
        <f>H62/G62</f>
        <v>0.15923765603489165</v>
      </c>
      <c r="J62" s="40">
        <f>B62-D62-C62</f>
        <v>6156</v>
      </c>
      <c r="K62" s="12">
        <f>J62/G62*10000</f>
        <v>11.127789539444001</v>
      </c>
      <c r="L62" s="13">
        <f>C62/G62*1000000000</f>
        <v>20426.254352780576</v>
      </c>
      <c r="M62" s="13">
        <f>SQRT(J62*C62)/G62*1000000</f>
        <v>150.76440545330789</v>
      </c>
      <c r="N62" s="8">
        <f>B62/VLOOKUP(A62,'10.04'!A$2:B$200,2,FALSE)-1</f>
        <v>2.2672455378678347E-2</v>
      </c>
      <c r="O62" s="12">
        <f>(B62-VLOOKUP(A62,'10.04'!A$2:B$200,2,FALSE))/G62*1000000</f>
        <v>25.487627112761601</v>
      </c>
      <c r="P62" s="14">
        <f>B62-2*VLOOKUP(A62,'10.04'!A$2:B$200,2,FALSE)+VLOOKUP(A62,'09.04'!A$2:B$200,2,FALSE)</f>
        <v>8</v>
      </c>
      <c r="Q62" s="30">
        <f>P62/B62*1000</f>
        <v>1.2578616352201257</v>
      </c>
      <c r="R62" s="8">
        <f>(B62/VLOOKUP(A62,'08.04'!A$2:B$200,2,FALSE)-1)/3</f>
        <v>1.5007120166502371E-2</v>
      </c>
      <c r="S62" s="31">
        <f>(F62/E62-1)*100</f>
        <v>3011.9189248733205</v>
      </c>
    </row>
    <row r="63" spans="1:19">
      <c r="A63" s="70" t="s">
        <v>142</v>
      </c>
      <c r="B63" s="70">
        <v>1312</v>
      </c>
      <c r="C63" s="70">
        <v>4</v>
      </c>
      <c r="D63" s="70">
        <v>422</v>
      </c>
      <c r="E63" s="71">
        <v>3.0999999999999999E-3</v>
      </c>
      <c r="F63" s="8">
        <f>IF(C63&gt;0,C63/(C63+D63),0)</f>
        <v>9.3896713615023476E-3</v>
      </c>
      <c r="G63" s="10">
        <v>4684867</v>
      </c>
      <c r="H63" s="10">
        <v>619770</v>
      </c>
      <c r="I63" s="11">
        <f>H63/G63</f>
        <v>0.1322919092473703</v>
      </c>
      <c r="J63" s="40">
        <f>B63-D63-C63</f>
        <v>886</v>
      </c>
      <c r="K63" s="12">
        <f>J63/G63*10000</f>
        <v>1.8911956305269713</v>
      </c>
      <c r="L63" s="13">
        <f>C63/G63*1000000000</f>
        <v>853.81292574581084</v>
      </c>
      <c r="M63" s="13">
        <f>SQRT(J63*C63)/G63*1000000</f>
        <v>12.707191957540921</v>
      </c>
      <c r="N63" s="8">
        <f>B63/VLOOKUP(A63,'10.04'!A$2:B$200,2,FALSE)-1</f>
        <v>2.2603273577552541E-2</v>
      </c>
      <c r="O63" s="12">
        <f>(B63-VLOOKUP(A63,'10.04'!A$2:B$200,2,FALSE))/G63*1000000</f>
        <v>6.1901437116571287</v>
      </c>
      <c r="P63" s="14">
        <f>B63-2*VLOOKUP(A63,'10.04'!A$2:B$200,2,FALSE)+VLOOKUP(A63,'09.04'!A$2:B$200,2,FALSE)</f>
        <v>-15</v>
      </c>
      <c r="Q63" s="30">
        <f>P63/B63*1000</f>
        <v>-11.432926829268293</v>
      </c>
      <c r="R63" s="8">
        <f>(B63/VLOOKUP(A63,'08.04'!A$2:B$200,2,FALSE)-1)/3</f>
        <v>2.8099173553718975E-2</v>
      </c>
      <c r="S63" s="31">
        <f>(F63/E63-1)*100</f>
        <v>202.89262456459184</v>
      </c>
    </row>
    <row r="64" spans="1:19">
      <c r="A64" s="70" t="s">
        <v>61</v>
      </c>
      <c r="B64" s="70">
        <v>2518</v>
      </c>
      <c r="C64" s="70">
        <v>35</v>
      </c>
      <c r="D64" s="70">
        <v>1135</v>
      </c>
      <c r="E64" s="71">
        <v>1.3899999999999999E-2</v>
      </c>
      <c r="F64" s="8">
        <f>IF(C64&gt;0,C64/(C64+D64),0)</f>
        <v>2.9914529914529916E-2</v>
      </c>
      <c r="G64" s="10">
        <v>69192246</v>
      </c>
      <c r="H64" s="10">
        <v>6372512</v>
      </c>
      <c r="I64" s="11">
        <f>H64/G64</f>
        <v>9.2098643538757213E-2</v>
      </c>
      <c r="J64" s="40">
        <f>B64-D64-C64</f>
        <v>1348</v>
      </c>
      <c r="K64" s="12">
        <f>J64/G64*10000</f>
        <v>0.19481951778238274</v>
      </c>
      <c r="L64" s="13">
        <f>C64/G64*1000000000</f>
        <v>505.83702688304123</v>
      </c>
      <c r="M64" s="13">
        <f>SQRT(J64*C64)/G64*1000000</f>
        <v>3.1392184641058076</v>
      </c>
      <c r="N64" s="8">
        <f>B64/VLOOKUP(A64,'10.04'!A$2:B$200,2,FALSE)-1</f>
        <v>1.8196522442377683E-2</v>
      </c>
      <c r="O64" s="12">
        <f>(B64-VLOOKUP(A64,'10.04'!A$2:B$200,2,FALSE))/G64*1000000</f>
        <v>0.65036189170676728</v>
      </c>
      <c r="P64" s="14">
        <f>B64-2*VLOOKUP(A64,'10.04'!A$2:B$200,2,FALSE)+VLOOKUP(A64,'09.04'!A$2:B$200,2,FALSE)</f>
        <v>-5</v>
      </c>
      <c r="Q64" s="30">
        <f>P64/B64*1000</f>
        <v>-1.9857029388403493</v>
      </c>
      <c r="R64" s="8">
        <f>(B64/VLOOKUP(A64,'08.04'!A$2:B$200,2,FALSE)-1)/3</f>
        <v>2.0965245532573507E-2</v>
      </c>
      <c r="S64" s="31">
        <f>(F64/E64-1)*100</f>
        <v>115.2124454282728</v>
      </c>
    </row>
    <row r="65" spans="1:19">
      <c r="A65" s="70" t="s">
        <v>73</v>
      </c>
      <c r="B65" s="70">
        <v>1675</v>
      </c>
      <c r="C65" s="70">
        <v>7</v>
      </c>
      <c r="D65" s="70">
        <v>751</v>
      </c>
      <c r="E65" s="71">
        <v>4.1999999999999997E-3</v>
      </c>
      <c r="F65" s="8">
        <f>IF(C65&gt;0,C65/(C65+D65),0)</f>
        <v>9.2348284960422165E-3</v>
      </c>
      <c r="G65" s="10">
        <v>340637</v>
      </c>
      <c r="H65" s="10">
        <v>43023</v>
      </c>
      <c r="I65" s="11">
        <f>H65/G65</f>
        <v>0.12630160552142017</v>
      </c>
      <c r="J65" s="40">
        <f>B65-D65-C65</f>
        <v>917</v>
      </c>
      <c r="K65" s="12">
        <f>J65/G65*10000</f>
        <v>26.920152537745459</v>
      </c>
      <c r="L65" s="13">
        <f>C65/G65*1000000000</f>
        <v>20549.734761637756</v>
      </c>
      <c r="M65" s="13">
        <f>SQRT(J65*C65)/G65*1000000</f>
        <v>235.20246478162142</v>
      </c>
      <c r="N65" s="8">
        <f>B65/VLOOKUP(A65,'10.04'!A$2:B$200,2,FALSE)-1</f>
        <v>1.6383495145630977E-2</v>
      </c>
      <c r="O65" s="12">
        <f>(B65-VLOOKUP(A65,'10.04'!A$2:B$200,2,FALSE))/G65*1000000</f>
        <v>79.263262652031344</v>
      </c>
      <c r="P65" s="14">
        <f>B65-2*VLOOKUP(A65,'10.04'!A$2:B$200,2,FALSE)+VLOOKUP(A65,'09.04'!A$2:B$200,2,FALSE)</f>
        <v>-5</v>
      </c>
      <c r="Q65" s="30">
        <f>P65/B65*1000</f>
        <v>-2.9850746268656718</v>
      </c>
      <c r="R65" s="8">
        <f>(B65/VLOOKUP(A65,'08.04'!A$2:B$200,2,FALSE)-1)/3</f>
        <v>1.8705338377469499E-2</v>
      </c>
      <c r="S65" s="31">
        <f>(F65/E65-1)*100</f>
        <v>119.87686895338614</v>
      </c>
    </row>
    <row r="66" spans="1:19">
      <c r="A66" s="70" t="s">
        <v>10</v>
      </c>
      <c r="B66" s="70">
        <v>68192</v>
      </c>
      <c r="C66" s="70">
        <v>4232</v>
      </c>
      <c r="D66" s="70">
        <v>35465</v>
      </c>
      <c r="E66" s="71">
        <v>6.2100000000000002E-2</v>
      </c>
      <c r="F66" s="8">
        <f>IF(C66&gt;0,C66/(C66+D66),0)</f>
        <v>0.10660755220797541</v>
      </c>
      <c r="G66" s="10">
        <v>83979449</v>
      </c>
      <c r="H66" s="10">
        <v>4193255</v>
      </c>
      <c r="I66" s="11">
        <f>H66/G66</f>
        <v>4.9931918462575289E-2</v>
      </c>
      <c r="J66" s="40">
        <f>B66-D66-C66</f>
        <v>28495</v>
      </c>
      <c r="K66" s="12">
        <f>J66/G66*10000</f>
        <v>3.3930920408872893</v>
      </c>
      <c r="L66" s="13">
        <f>C66/G66*1000000000</f>
        <v>50393.281337199529</v>
      </c>
      <c r="M66" s="13">
        <f>SQRT(J66*C66)/G66*1000000</f>
        <v>130.7627782740355</v>
      </c>
      <c r="N66" s="8">
        <f>B66/VLOOKUP(A66,'10.04'!A$2:B$200,2,FALSE)-1</f>
        <v>1.3464910977023514E-2</v>
      </c>
      <c r="O66" s="12">
        <f>(B66-VLOOKUP(A66,'10.04'!A$2:B$200,2,FALSE))/G66*1000000</f>
        <v>10.788353707822017</v>
      </c>
      <c r="P66" s="14">
        <f>B66-2*VLOOKUP(A66,'10.04'!A$2:B$200,2,FALSE)+VLOOKUP(A66,'09.04'!A$2:B$200,2,FALSE)</f>
        <v>906</v>
      </c>
      <c r="Q66" s="30">
        <f>P66/B66*1000</f>
        <v>13.286015954950727</v>
      </c>
      <c r="R66" s="8">
        <f>(B66/VLOOKUP(A66,'08.04'!A$2:B$200,2,FALSE)-1)/3</f>
        <v>2.9840174258522516E-2</v>
      </c>
      <c r="S66" s="31">
        <f>(F66/E66-1)*100</f>
        <v>71.670776502375858</v>
      </c>
    </row>
    <row r="67" spans="1:19">
      <c r="A67" s="70" t="s">
        <v>18</v>
      </c>
      <c r="B67" s="70">
        <v>10480</v>
      </c>
      <c r="C67" s="70">
        <v>211</v>
      </c>
      <c r="D67" s="70">
        <v>7243</v>
      </c>
      <c r="E67" s="71">
        <v>2.0199999999999999E-2</v>
      </c>
      <c r="F67" s="8">
        <f>IF(C67&gt;0,C67/(C67+D67),0)</f>
        <v>2.8306949288972365E-2</v>
      </c>
      <c r="G67" s="10">
        <v>51468581</v>
      </c>
      <c r="H67" s="10">
        <v>5875156</v>
      </c>
      <c r="I67" s="11">
        <f>H67/G67</f>
        <v>0.11415033960232943</v>
      </c>
      <c r="J67" s="40">
        <f>B67-D67-C67</f>
        <v>3026</v>
      </c>
      <c r="K67" s="12">
        <f>J67/G67*10000</f>
        <v>0.58793149941320511</v>
      </c>
      <c r="L67" s="13">
        <f>C67/G67*1000000000</f>
        <v>4099.5884460074776</v>
      </c>
      <c r="M67" s="13">
        <f>SQRT(J67*C67)/G67*1000000</f>
        <v>15.525067413825385</v>
      </c>
      <c r="N67" s="8">
        <f>B67/VLOOKUP(A67,'10.04'!A$2:B$200,2,FALSE)-1</f>
        <v>2.870813397129135E-3</v>
      </c>
      <c r="O67" s="12">
        <f>(B67-VLOOKUP(A67,'10.04'!A$2:B$200,2,FALSE))/G67*1000000</f>
        <v>0.58287987383992568</v>
      </c>
      <c r="P67" s="14">
        <f>B67-2*VLOOKUP(A67,'10.04'!A$2:B$200,2,FALSE)+VLOOKUP(A67,'09.04'!A$2:B$200,2,FALSE)</f>
        <v>3</v>
      </c>
      <c r="Q67" s="30">
        <f>P67/B67*1000</f>
        <v>0.28625954198473286</v>
      </c>
      <c r="R67" s="8">
        <f>(B67/VLOOKUP(A67,'08.04'!A$2:B$200,2,FALSE)-1)/3</f>
        <v>3.0816640986132495E-3</v>
      </c>
      <c r="S67" s="31">
        <f>(F67/E67-1)*100</f>
        <v>40.13341232164538</v>
      </c>
    </row>
    <row r="68" spans="1:19">
      <c r="A68" s="70" t="s">
        <v>0</v>
      </c>
      <c r="B68" s="70">
        <v>83400</v>
      </c>
      <c r="C68" s="70">
        <v>3349</v>
      </c>
      <c r="D68" s="70">
        <v>77973</v>
      </c>
      <c r="E68" s="71">
        <v>4.02E-2</v>
      </c>
      <c r="F68" s="8">
        <f>IF(C68&gt;0,C68/(C68+D68),0)</f>
        <v>4.1181967979144633E-2</v>
      </c>
      <c r="G68" s="10">
        <v>1410229408</v>
      </c>
      <c r="H68" s="10">
        <v>124696847</v>
      </c>
      <c r="I68" s="11">
        <f>H68/G68</f>
        <v>8.842309364179704E-2</v>
      </c>
      <c r="J68" s="40">
        <f>B68-D68-C68</f>
        <v>2078</v>
      </c>
      <c r="K68" s="12">
        <f>J68/G68*10000</f>
        <v>1.4735191226419239E-2</v>
      </c>
      <c r="L68" s="13">
        <f>C68/G68*1000000000</f>
        <v>2374.7909247968255</v>
      </c>
      <c r="M68" s="13">
        <f>SQRT(J68*C68)/G68*1000000</f>
        <v>1.8706415583870208</v>
      </c>
      <c r="N68" s="8">
        <f>B68/VLOOKUP(A68,'10.04'!A$2:B$200,2,FALSE)-1</f>
        <v>1.1403877318287847E-3</v>
      </c>
      <c r="O68" s="12">
        <f>(B68-VLOOKUP(A68,'10.04'!A$2:B$200,2,FALSE))/G68*1000000</f>
        <v>6.7364926203552833E-2</v>
      </c>
      <c r="P68" s="14">
        <f>B68-2*VLOOKUP(A68,'10.04'!A$2:B$200,2,FALSE)+VLOOKUP(A68,'09.04'!A$2:B$200,2,FALSE)</f>
        <v>54</v>
      </c>
      <c r="Q68" s="30">
        <f>P68/B68*1000</f>
        <v>0.64748201438848918</v>
      </c>
      <c r="R68" s="8">
        <f>(B68/VLOOKUP(A68,'08.04'!A$2:B$200,2,FALSE)-1)/3</f>
        <v>9.4994168079557773E-4</v>
      </c>
      <c r="S68" s="31">
        <f>(F68/E68-1)*100</f>
        <v>2.4427064157826806</v>
      </c>
    </row>
  </sheetData>
  <sortState ref="A2:S68">
    <sortCondition descending="1" ref="N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70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defaultRowHeight="15"/>
  <cols>
    <col min="1" max="1" width="19.85546875" customWidth="1"/>
    <col min="6" max="6" width="9.85546875" customWidth="1"/>
    <col min="7" max="7" width="14.140625" customWidth="1"/>
    <col min="8" max="8" width="12.85546875" customWidth="1"/>
    <col min="10" max="10" width="9.7109375" bestFit="1" customWidth="1"/>
    <col min="12" max="12" width="9.140625" customWidth="1"/>
    <col min="16" max="16" width="11" customWidth="1"/>
  </cols>
  <sheetData>
    <row r="1" spans="1:19" s="42" customFormat="1" ht="25.5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  <c r="R1" s="62" t="s">
        <v>154</v>
      </c>
      <c r="S1" s="73" t="s">
        <v>159</v>
      </c>
    </row>
    <row r="2" spans="1:19">
      <c r="A2" s="74" t="s">
        <v>160</v>
      </c>
      <c r="B2" s="74">
        <v>1040</v>
      </c>
      <c r="C2" s="74">
        <v>6</v>
      </c>
      <c r="D2" s="74">
        <v>555</v>
      </c>
      <c r="E2" s="75">
        <v>5.7999999999999996E-3</v>
      </c>
      <c r="F2" s="8">
        <f>IF(C2&gt;0,C2/(C2+D2),0)</f>
        <v>1.06951871657754E-2</v>
      </c>
      <c r="G2" s="10">
        <v>1501661</v>
      </c>
      <c r="H2" s="10">
        <v>38328</v>
      </c>
      <c r="I2" s="11">
        <f>H2/G2</f>
        <v>2.5523736715543654E-2</v>
      </c>
      <c r="J2" s="40">
        <f>B2-D2-C2</f>
        <v>479</v>
      </c>
      <c r="K2" s="76">
        <f>J2/G2*10000</f>
        <v>3.1898011601819589</v>
      </c>
      <c r="L2" s="77">
        <f>C2/G2*1000000000</f>
        <v>3995.5755659899269</v>
      </c>
      <c r="M2" s="77">
        <f>SQRT(J2*C2)/G2*1000000</f>
        <v>35.700268312702299</v>
      </c>
      <c r="N2" s="78" t="e">
        <f>B2/VLOOKUP(A2,'11.04'!A$2:B$200,2,FALSE)-1</f>
        <v>#N/A</v>
      </c>
      <c r="O2" s="76" t="e">
        <f>(B2-VLOOKUP(A2,'11.04'!A$2:B$200,2,FALSE))/G2*1000000</f>
        <v>#N/A</v>
      </c>
      <c r="P2" s="79" t="e">
        <f>B2-2*VLOOKUP(A2,'11.04'!A$2:B$200,2,FALSE)+VLOOKUP(A2,'10.04'!A$2:B$200,2,FALSE)</f>
        <v>#N/A</v>
      </c>
      <c r="Q2" s="76" t="e">
        <f>P2/B2*1000</f>
        <v>#N/A</v>
      </c>
      <c r="R2" s="78" t="e">
        <f>(B2/VLOOKUP(A2,'09.04'!A$2:B$200,2,FALSE)-1)/3</f>
        <v>#N/A</v>
      </c>
      <c r="S2" s="80">
        <f>(F2/E2-1)*100</f>
        <v>84.399778720265545</v>
      </c>
    </row>
    <row r="3" spans="1:19">
      <c r="A3" s="74" t="s">
        <v>155</v>
      </c>
      <c r="B3" s="74">
        <v>1410</v>
      </c>
      <c r="C3" s="74">
        <v>99</v>
      </c>
      <c r="D3" s="74">
        <v>118</v>
      </c>
      <c r="E3" s="75">
        <v>7.0300000000000001E-2</v>
      </c>
      <c r="F3" s="8">
        <f>IF(C3&gt;0,C3/(C3+D3),0)</f>
        <v>0.45622119815668205</v>
      </c>
      <c r="G3" s="9">
        <v>9706261</v>
      </c>
      <c r="H3" s="10">
        <v>1636952</v>
      </c>
      <c r="I3" s="11">
        <f>H3/G3</f>
        <v>0.16864908124766065</v>
      </c>
      <c r="J3" s="40">
        <f>B3-D3-C3</f>
        <v>1193</v>
      </c>
      <c r="K3" s="76">
        <f>J3/G3*10000</f>
        <v>1.2291035652142468</v>
      </c>
      <c r="L3" s="77">
        <f>C3/G3*1000000000</f>
        <v>10199.602091886876</v>
      </c>
      <c r="M3" s="77">
        <f>SQRT(J3*C3)/G3*1000000</f>
        <v>35.406732827111917</v>
      </c>
      <c r="N3" s="78">
        <f>B3/VLOOKUP(A3,'11.04'!A$2:B$200,2,FALSE)-1</f>
        <v>7.6335877862595325E-2</v>
      </c>
      <c r="O3" s="76">
        <f>(B3-VLOOKUP(A3,'11.04'!A$2:B$200,2,FALSE))/G3*1000000</f>
        <v>10.302628375643309</v>
      </c>
      <c r="P3" s="79">
        <f>B3-2*VLOOKUP(A3,'11.04'!A$2:B$200,2,FALSE)+VLOOKUP(A3,'10.04'!A$2:B$200,2,FALSE)</f>
        <v>-20</v>
      </c>
      <c r="Q3" s="76">
        <f>P3/B3*1000</f>
        <v>-14.184397163120567</v>
      </c>
      <c r="R3" s="78" t="e">
        <f>(B3/VLOOKUP(A3,'09.04'!A$2:B$200,2,FALSE)-1)/3</f>
        <v>#N/A</v>
      </c>
      <c r="S3" s="80">
        <f>(F3/E3-1)*100</f>
        <v>548.96329752017357</v>
      </c>
    </row>
    <row r="4" spans="1:19">
      <c r="A4" s="74" t="s">
        <v>157</v>
      </c>
      <c r="B4" s="74">
        <v>1234</v>
      </c>
      <c r="C4" s="74">
        <v>4</v>
      </c>
      <c r="D4" s="74">
        <v>142</v>
      </c>
      <c r="E4" s="75">
        <v>3.3E-3</v>
      </c>
      <c r="F4" s="8">
        <f>IF(C4&gt;0,C4/(C4+D4),0)</f>
        <v>2.7397260273972601E-2</v>
      </c>
      <c r="G4" s="10">
        <v>4894839</v>
      </c>
      <c r="H4" s="10">
        <v>95690</v>
      </c>
      <c r="I4" s="11">
        <f>H4/G4</f>
        <v>1.9549161882546087E-2</v>
      </c>
      <c r="J4" s="40">
        <f>B4-D4-C4</f>
        <v>1088</v>
      </c>
      <c r="K4" s="76">
        <f>J4/G4*10000</f>
        <v>2.2227493079956258</v>
      </c>
      <c r="L4" s="77">
        <f>C4/G4*1000000000</f>
        <v>817.187245586627</v>
      </c>
      <c r="M4" s="77">
        <f>SQRT(J4*C4)/G4*1000000</f>
        <v>13.477397317844892</v>
      </c>
      <c r="N4" s="78">
        <f>B4/VLOOKUP(A4,'11.04'!A$2:B$200,2,FALSE)-1</f>
        <v>6.9324090121317239E-2</v>
      </c>
      <c r="O4" s="76">
        <f>(B4-VLOOKUP(A4,'11.04'!A$2:B$200,2,FALSE))/G4*1000000</f>
        <v>16.343744911732539</v>
      </c>
      <c r="P4" s="79" t="e">
        <f>B4-2*VLOOKUP(A4,'11.04'!A$2:B$200,2,FALSE)+VLOOKUP(A4,'10.04'!A$2:B$200,2,FALSE)</f>
        <v>#N/A</v>
      </c>
      <c r="Q4" s="76" t="e">
        <f>P4/B4*1000</f>
        <v>#N/A</v>
      </c>
      <c r="R4" s="78" t="e">
        <f>(B4/VLOOKUP(A4,'09.04'!A$2:B$200,2,FALSE)-1)/3</f>
        <v>#N/A</v>
      </c>
      <c r="S4" s="80">
        <f>(F4/E4-1)*100</f>
        <v>730.22000830220009</v>
      </c>
    </row>
    <row r="5" spans="1:19">
      <c r="A5" s="74" t="s">
        <v>158</v>
      </c>
      <c r="B5" s="74">
        <v>1053</v>
      </c>
      <c r="C5" s="74">
        <v>23</v>
      </c>
      <c r="D5" s="74">
        <v>97</v>
      </c>
      <c r="E5" s="75">
        <v>2.1899999999999999E-2</v>
      </c>
      <c r="F5" s="8">
        <f>IF(C5&gt;0,C5/(C5+D5),0)</f>
        <v>0.19166666666666668</v>
      </c>
      <c r="G5" s="10">
        <v>2657045</v>
      </c>
      <c r="H5" s="10">
        <v>439770</v>
      </c>
      <c r="I5" s="11">
        <f>H5/G5</f>
        <v>0.16551093413924114</v>
      </c>
      <c r="J5" s="40">
        <f>B5-D5-C5</f>
        <v>933</v>
      </c>
      <c r="K5" s="76">
        <f>J5/G5*10000</f>
        <v>3.5114196409921545</v>
      </c>
      <c r="L5" s="77">
        <f>C5/G5*1000000000</f>
        <v>8656.2327698627614</v>
      </c>
      <c r="M5" s="77">
        <f>SQRT(J5*C5)/G5*1000000</f>
        <v>55.132264387648746</v>
      </c>
      <c r="N5" s="78">
        <f>B5/VLOOKUP(A5,'11.04'!A$2:B$200,2,FALSE)-1</f>
        <v>2.6315789473684292E-2</v>
      </c>
      <c r="O5" s="76">
        <f>(B5-VLOOKUP(A5,'11.04'!A$2:B$200,2,FALSE))/G5*1000000</f>
        <v>10.161664555925849</v>
      </c>
      <c r="P5" s="79" t="e">
        <f>B5-2*VLOOKUP(A5,'11.04'!A$2:B$200,2,FALSE)+VLOOKUP(A5,'10.04'!A$2:B$200,2,FALSE)</f>
        <v>#N/A</v>
      </c>
      <c r="Q5" s="76" t="e">
        <f>P5/B5*1000</f>
        <v>#N/A</v>
      </c>
      <c r="R5" s="78" t="e">
        <f>(B5/VLOOKUP(A5,'09.04'!A$2:B$200,2,FALSE)-1)/3</f>
        <v>#N/A</v>
      </c>
      <c r="S5" s="80">
        <f>(F5/E5-1)*100</f>
        <v>775.19025875190266</v>
      </c>
    </row>
    <row r="6" spans="1:19">
      <c r="A6" s="74" t="s">
        <v>156</v>
      </c>
      <c r="B6" s="74">
        <v>1005</v>
      </c>
      <c r="C6" s="74">
        <v>4</v>
      </c>
      <c r="D6" s="74">
        <v>360</v>
      </c>
      <c r="E6" s="75">
        <v>4.0000000000000001E-3</v>
      </c>
      <c r="F6" s="8">
        <f>IF(C6&gt;0,C6/(C6+D6),0)</f>
        <v>1.098901098901099E-2</v>
      </c>
      <c r="G6" s="10">
        <v>7578756</v>
      </c>
      <c r="H6" s="10">
        <v>1024343</v>
      </c>
      <c r="I6" s="11">
        <f>H6/G6</f>
        <v>0.13515978084002175</v>
      </c>
      <c r="J6" s="40">
        <f>B6-D6-C6</f>
        <v>641</v>
      </c>
      <c r="K6" s="76">
        <f>J6/G6*10000</f>
        <v>0.84578524496632435</v>
      </c>
      <c r="L6" s="77">
        <f>C6/G6*1000000000</f>
        <v>527.79110450316648</v>
      </c>
      <c r="M6" s="77">
        <f>SQRT(J6*C6)/G6*1000000</f>
        <v>6.6813017340429823</v>
      </c>
      <c r="N6" s="78">
        <f>B6/VLOOKUP(A6,'11.04'!A$2:B$200,2,FALSE)-1</f>
        <v>3.9960039960040827E-3</v>
      </c>
      <c r="O6" s="76">
        <f>(B6-VLOOKUP(A6,'11.04'!A$2:B$200,2,FALSE))/G6*1000000</f>
        <v>0.52779110450316646</v>
      </c>
      <c r="P6" s="79" t="e">
        <f>B6-2*VLOOKUP(A6,'11.04'!A$2:B$200,2,FALSE)+VLOOKUP(A6,'10.04'!A$2:B$200,2,FALSE)</f>
        <v>#N/A</v>
      </c>
      <c r="Q6" s="76" t="e">
        <f>P6/B6*1000</f>
        <v>#N/A</v>
      </c>
      <c r="R6" s="78" t="e">
        <f>(B6/VLOOKUP(A6,'09.04'!A$2:B$200,2,FALSE)-1)/3</f>
        <v>#N/A</v>
      </c>
      <c r="S6" s="80">
        <f>(F6/E6-1)*100</f>
        <v>174.72527472527472</v>
      </c>
    </row>
    <row r="7" spans="1:19">
      <c r="A7" s="74" t="s">
        <v>153</v>
      </c>
      <c r="B7" s="74">
        <v>2578</v>
      </c>
      <c r="C7" s="74">
        <v>26</v>
      </c>
      <c r="D7" s="74">
        <v>203</v>
      </c>
      <c r="E7" s="75">
        <v>1.01E-2</v>
      </c>
      <c r="F7" s="8">
        <f>IF(C7&gt;0,C7/(C7+D7),0)</f>
        <v>0.11353711790393013</v>
      </c>
      <c r="G7" s="10">
        <v>9502131</v>
      </c>
      <c r="H7" s="10">
        <v>1336826</v>
      </c>
      <c r="I7" s="11">
        <f>H7/G7</f>
        <v>0.14068696800749222</v>
      </c>
      <c r="J7" s="40">
        <f>B7-D7-C7</f>
        <v>2349</v>
      </c>
      <c r="K7" s="76">
        <f>J7/G7*10000</f>
        <v>2.4720770530315779</v>
      </c>
      <c r="L7" s="77">
        <f>C7/G7*1000000000</f>
        <v>2736.2283260460208</v>
      </c>
      <c r="M7" s="77">
        <f>SQRT(J7*C7)/G7*1000000</f>
        <v>26.008012720454776</v>
      </c>
      <c r="N7" s="78">
        <f>B7/VLOOKUP(A7,'11.04'!A$2:B$200,2,FALSE)-1</f>
        <v>0.15813117699910162</v>
      </c>
      <c r="O7" s="76">
        <f>(B7-VLOOKUP(A7,'11.04'!A$2:B$200,2,FALSE))/G7*1000000</f>
        <v>37.044321952623051</v>
      </c>
      <c r="P7" s="79">
        <f>B7-2*VLOOKUP(A7,'11.04'!A$2:B$200,2,FALSE)+VLOOKUP(A7,'10.04'!A$2:B$200,2,FALSE)</f>
        <v>-388</v>
      </c>
      <c r="Q7" s="76">
        <f>P7/B7*1000</f>
        <v>-150.50426687354536</v>
      </c>
      <c r="R7" s="78">
        <f>(B7/VLOOKUP(A7,'09.04'!A$2:B$200,2,FALSE)-1)/3</f>
        <v>0.4727954971857411</v>
      </c>
      <c r="S7" s="80">
        <f>(F7/E7-1)*100</f>
        <v>1024.129880236932</v>
      </c>
    </row>
    <row r="8" spans="1:19">
      <c r="A8" s="74" t="s">
        <v>53</v>
      </c>
      <c r="B8" s="74">
        <v>7257</v>
      </c>
      <c r="C8" s="74">
        <v>315</v>
      </c>
      <c r="D8" s="74">
        <v>411</v>
      </c>
      <c r="E8" s="75">
        <v>4.3499999999999997E-2</v>
      </c>
      <c r="F8" s="8">
        <f>IF(C8&gt;0,C8/(C8+D8),0)</f>
        <v>0.43388429752066116</v>
      </c>
      <c r="G8" s="9">
        <v>17372892</v>
      </c>
      <c r="H8" s="10">
        <v>1112493</v>
      </c>
      <c r="I8" s="11">
        <f>H8/G8</f>
        <v>6.4036143205172744E-2</v>
      </c>
      <c r="J8" s="40">
        <f>B8-D8-C8</f>
        <v>6531</v>
      </c>
      <c r="K8" s="76">
        <f>J8/G8*10000</f>
        <v>3.7593050138111721</v>
      </c>
      <c r="L8" s="77">
        <f>C8/G8*1000000000</f>
        <v>18131.696208092468</v>
      </c>
      <c r="M8" s="77">
        <f>SQRT(J8*C8)/G8*1000000</f>
        <v>82.560630123554063</v>
      </c>
      <c r="N8" s="78">
        <f>B8/VLOOKUP(A8,'11.04'!A$2:B$200,2,FALSE)-1</f>
        <v>1.3405948889819941E-2</v>
      </c>
      <c r="O8" s="76">
        <f>(B8-VLOOKUP(A8,'11.04'!A$2:B$200,2,FALSE))/G8*1000000</f>
        <v>5.525850272942467</v>
      </c>
      <c r="P8" s="79">
        <f>B8-2*VLOOKUP(A8,'11.04'!A$2:B$200,2,FALSE)+VLOOKUP(A8,'10.04'!A$2:B$200,2,FALSE)</f>
        <v>-2100</v>
      </c>
      <c r="Q8" s="76">
        <f>P8/B8*1000</f>
        <v>-289.37577511368335</v>
      </c>
      <c r="R8" s="78">
        <f>(B8/VLOOKUP(A8,'09.04'!A$2:B$200,2,FALSE)-1)/3</f>
        <v>0.21026217228464419</v>
      </c>
      <c r="S8" s="80">
        <f>(F8/E8-1)*100</f>
        <v>897.43516671416364</v>
      </c>
    </row>
    <row r="9" spans="1:19">
      <c r="A9" s="74" t="s">
        <v>133</v>
      </c>
      <c r="B9" s="74">
        <v>6848</v>
      </c>
      <c r="C9" s="74">
        <v>181</v>
      </c>
      <c r="D9" s="74">
        <v>1739</v>
      </c>
      <c r="E9" s="75">
        <v>2.6499999999999999E-2</v>
      </c>
      <c r="F9" s="8">
        <f>IF(C9&gt;0,C9/(C9+D9),0)</f>
        <v>9.4270833333333331E-2</v>
      </c>
      <c r="G9" s="10">
        <v>33395910</v>
      </c>
      <c r="H9" s="14">
        <v>2121640</v>
      </c>
      <c r="I9" s="11">
        <f>H9/G9</f>
        <v>6.3529935252550393E-2</v>
      </c>
      <c r="J9" s="40">
        <f>B9-D9-C9</f>
        <v>4928</v>
      </c>
      <c r="K9" s="76">
        <f>J9/G9*10000</f>
        <v>1.4756298001761294</v>
      </c>
      <c r="L9" s="77">
        <f>C9/G9*1000000000</f>
        <v>5419.8253618482022</v>
      </c>
      <c r="M9" s="77">
        <f>SQRT(J9*C9)/G9*1000000</f>
        <v>28.280126972299083</v>
      </c>
      <c r="N9" s="78">
        <f>B9/VLOOKUP(A9,'11.04'!A$2:B$200,2,FALSE)-1</f>
        <v>0.16126844158046461</v>
      </c>
      <c r="O9" s="76">
        <f>(B9-VLOOKUP(A9,'11.04'!A$2:B$200,2,FALSE))/G9*1000000</f>
        <v>28.476540989600224</v>
      </c>
      <c r="P9" s="79">
        <f>B9-2*VLOOKUP(A9,'11.04'!A$2:B$200,2,FALSE)+VLOOKUP(A9,'10.04'!A$2:B$200,2,FALSE)</f>
        <v>310</v>
      </c>
      <c r="Q9" s="76">
        <f>P9/B9*1000</f>
        <v>45.268691588785046</v>
      </c>
      <c r="R9" s="78">
        <f>(B9/VLOOKUP(A9,'09.04'!A$2:B$200,2,FALSE)-1)/3</f>
        <v>0.1923844618455397</v>
      </c>
      <c r="S9" s="80">
        <f>(F9/E9-1)*100</f>
        <v>255.73899371069183</v>
      </c>
    </row>
    <row r="10" spans="1:19">
      <c r="A10" s="74" t="s">
        <v>75</v>
      </c>
      <c r="B10" s="74">
        <v>15792</v>
      </c>
      <c r="C10" s="74">
        <v>132</v>
      </c>
      <c r="D10" s="74">
        <v>1293</v>
      </c>
      <c r="E10" s="75">
        <v>8.3999999999999995E-3</v>
      </c>
      <c r="F10" s="8">
        <f>IF(C10&gt;0,C10/(C10+D10),0)</f>
        <v>9.2631578947368426E-2</v>
      </c>
      <c r="G10" s="10">
        <v>146584212</v>
      </c>
      <c r="H10" s="10">
        <v>19090760</v>
      </c>
      <c r="I10" s="11">
        <f>H10/G10</f>
        <v>0.1302374910607699</v>
      </c>
      <c r="J10" s="40">
        <f>B10-D10-C10</f>
        <v>14367</v>
      </c>
      <c r="K10" s="76">
        <f>J10/G10*10000</f>
        <v>0.98011919591995345</v>
      </c>
      <c r="L10" s="77">
        <f>C10/G10*1000000000</f>
        <v>900.50625643094497</v>
      </c>
      <c r="M10" s="77">
        <f>SQRT(J10*C10)/G10*1000000</f>
        <v>9.394697802345668</v>
      </c>
      <c r="N10" s="78">
        <f>B10/VLOOKUP(A10,'11.04'!A$2:B$200,2,FALSE)-1</f>
        <v>0.16015280634734053</v>
      </c>
      <c r="O10" s="76">
        <f>(B10-VLOOKUP(A10,'11.04'!A$2:B$200,2,FALSE))/G10*1000000</f>
        <v>14.871997265298941</v>
      </c>
      <c r="P10" s="79">
        <f>B10-2*VLOOKUP(A10,'11.04'!A$2:B$200,2,FALSE)+VLOOKUP(A10,'10.04'!A$2:B$200,2,FALSE)</f>
        <v>489</v>
      </c>
      <c r="Q10" s="76">
        <f>P10/B10*1000</f>
        <v>30.965045592705167</v>
      </c>
      <c r="R10" s="78">
        <f>(B10/VLOOKUP(A10,'09.04'!A$2:B$200,2,FALSE)-1)/3</f>
        <v>0.18574762515202314</v>
      </c>
      <c r="S10" s="80">
        <f>(F10/E10-1)*100</f>
        <v>1002.7568922305767</v>
      </c>
    </row>
    <row r="11" spans="1:19">
      <c r="A11" s="74" t="s">
        <v>57</v>
      </c>
      <c r="B11" s="74">
        <v>6495</v>
      </c>
      <c r="C11" s="74">
        <v>86</v>
      </c>
      <c r="D11" s="74">
        <v>1026</v>
      </c>
      <c r="E11" s="75">
        <v>1.3299999999999999E-2</v>
      </c>
      <c r="F11" s="8">
        <f>IF(C11&gt;0,C11/(C11+D11),0)</f>
        <v>7.7338129496402883E-2</v>
      </c>
      <c r="G11" s="10">
        <v>208512863</v>
      </c>
      <c r="H11" s="10">
        <v>8747801</v>
      </c>
      <c r="I11" s="11">
        <f>H11/G11</f>
        <v>4.1953291869576408E-2</v>
      </c>
      <c r="J11" s="40">
        <f>B11-D11-C11</f>
        <v>5383</v>
      </c>
      <c r="K11" s="76">
        <f>J11/G11*10000</f>
        <v>0.25816153126246222</v>
      </c>
      <c r="L11" s="77">
        <f>C11/G11*1000000000</f>
        <v>412.44457901860955</v>
      </c>
      <c r="M11" s="77">
        <f>SQRT(J11*C11)/G11*1000000</f>
        <v>3.2630863316857837</v>
      </c>
      <c r="N11" s="78">
        <f>B11/VLOOKUP(A11,'11.04'!A$2:B$200,2,FALSE)-1</f>
        <v>0</v>
      </c>
      <c r="O11" s="76">
        <f>(B11-VLOOKUP(A11,'11.04'!A$2:B$200,2,FALSE))/G11*1000000</f>
        <v>0</v>
      </c>
      <c r="P11" s="79">
        <f>B11-2*VLOOKUP(A11,'11.04'!A$2:B$200,2,FALSE)+VLOOKUP(A11,'10.04'!A$2:B$200,2,FALSE)</f>
        <v>-1894</v>
      </c>
      <c r="Q11" s="76">
        <f>P11/B11*1000</f>
        <v>-291.60892994611237</v>
      </c>
      <c r="R11" s="78">
        <f>(B11/VLOOKUP(A11,'09.04'!A$2:B$200,2,FALSE)-1)/3</f>
        <v>0.15715148769068113</v>
      </c>
      <c r="S11" s="80">
        <f>(F11/E11-1)*100</f>
        <v>481.48969546167581</v>
      </c>
    </row>
    <row r="12" spans="1:19">
      <c r="A12" s="74" t="s">
        <v>48</v>
      </c>
      <c r="B12" s="74">
        <v>8928</v>
      </c>
      <c r="C12" s="74">
        <v>320</v>
      </c>
      <c r="D12" s="74">
        <v>25</v>
      </c>
      <c r="E12" s="75">
        <v>3.5900000000000001E-2</v>
      </c>
      <c r="F12" s="8">
        <f>IF(C12&gt;0,C12/(C12+D12),0)</f>
        <v>0.92753623188405798</v>
      </c>
      <c r="G12" s="10">
        <v>4757294</v>
      </c>
      <c r="H12" s="10">
        <v>551023</v>
      </c>
      <c r="I12" s="11">
        <f>H12/G12</f>
        <v>0.115826980632267</v>
      </c>
      <c r="J12" s="40">
        <f>B12-D12-C12</f>
        <v>8583</v>
      </c>
      <c r="K12" s="76">
        <f>J12/G12*10000</f>
        <v>18.041769123371395</v>
      </c>
      <c r="L12" s="77">
        <f>C12/G12*1000000000</f>
        <v>67265.130134904422</v>
      </c>
      <c r="M12" s="77">
        <f>SQRT(J12*C12)/G12*1000000</f>
        <v>348.36503095854459</v>
      </c>
      <c r="N12" s="78">
        <f>B12/VLOOKUP(A12,'11.04'!A$2:B$200,2,FALSE)-1</f>
        <v>0.10372110273210522</v>
      </c>
      <c r="O12" s="76">
        <f>(B12-VLOOKUP(A12,'11.04'!A$2:B$200,2,FALSE))/G12*1000000</f>
        <v>176.36076307245253</v>
      </c>
      <c r="P12" s="79">
        <f>B12-2*VLOOKUP(A12,'11.04'!A$2:B$200,2,FALSE)+VLOOKUP(A12,'10.04'!A$2:B$200,2,FALSE)</f>
        <v>-676</v>
      </c>
      <c r="Q12" s="76">
        <f>P12/B12*1000</f>
        <v>-75.716845878136212</v>
      </c>
      <c r="R12" s="78">
        <f>(B12/VLOOKUP(A12,'09.04'!A$2:B$200,2,FALSE)-1)/3</f>
        <v>0.1566238612666008</v>
      </c>
      <c r="S12" s="80">
        <f>(F12/E12-1)*100</f>
        <v>2483.6663840781557</v>
      </c>
    </row>
    <row r="13" spans="1:19">
      <c r="A13" s="74" t="s">
        <v>139</v>
      </c>
      <c r="B13" s="74">
        <v>2777</v>
      </c>
      <c r="C13" s="74">
        <v>83</v>
      </c>
      <c r="D13" s="74">
        <v>89</v>
      </c>
      <c r="E13" s="75">
        <v>2.9899999999999999E-2</v>
      </c>
      <c r="F13" s="8">
        <f>IF(C13&gt;0,C13/(C13+D13),0)</f>
        <v>0.48255813953488375</v>
      </c>
      <c r="G13" s="10">
        <v>41960633</v>
      </c>
      <c r="H13" s="10">
        <v>6493234</v>
      </c>
      <c r="I13" s="11">
        <f>H13/G13</f>
        <v>0.1547458542868026</v>
      </c>
      <c r="J13" s="40">
        <f>B13-D13-C13</f>
        <v>2605</v>
      </c>
      <c r="K13" s="76">
        <f>J13/G13*10000</f>
        <v>0.62081999573266688</v>
      </c>
      <c r="L13" s="77">
        <f>C13/G13*1000000000</f>
        <v>1978.0445161539865</v>
      </c>
      <c r="M13" s="77">
        <f>SQRT(J13*C13)/G13*1000000</f>
        <v>11.081559403250715</v>
      </c>
      <c r="N13" s="78">
        <f>B13/VLOOKUP(A13,'11.04'!A$2:B$200,2,FALSE)-1</f>
        <v>0.1059338908801275</v>
      </c>
      <c r="O13" s="76">
        <f>(B13-VLOOKUP(A13,'11.04'!A$2:B$200,2,FALSE))/G13*1000000</f>
        <v>6.3392751963489209</v>
      </c>
      <c r="P13" s="79">
        <f>B13-2*VLOOKUP(A13,'11.04'!A$2:B$200,2,FALSE)+VLOOKUP(A13,'10.04'!A$2:B$200,2,FALSE)</f>
        <v>-42</v>
      </c>
      <c r="Q13" s="76">
        <f>P13/B13*1000</f>
        <v>-15.124234785740008</v>
      </c>
      <c r="R13" s="78">
        <f>(B13/VLOOKUP(A13,'09.04'!A$2:B$200,2,FALSE)-1)/3</f>
        <v>0.15591966173361524</v>
      </c>
      <c r="S13" s="80">
        <f>(F13/E13-1)*100</f>
        <v>1513.9068211869023</v>
      </c>
    </row>
    <row r="14" spans="1:19">
      <c r="A14" s="74" t="s">
        <v>42</v>
      </c>
      <c r="B14" s="74">
        <v>6748</v>
      </c>
      <c r="C14" s="74">
        <v>108</v>
      </c>
      <c r="D14" s="74">
        <v>762</v>
      </c>
      <c r="E14" s="75">
        <v>1.61E-2</v>
      </c>
      <c r="F14" s="8">
        <f>IF(C14&gt;0,C14/(C14+D14),0)</f>
        <v>0.12413793103448276</v>
      </c>
      <c r="G14" s="10">
        <v>125903471</v>
      </c>
      <c r="H14" s="10">
        <v>28810916</v>
      </c>
      <c r="I14" s="11">
        <f>H14/G14</f>
        <v>0.22883337346593088</v>
      </c>
      <c r="J14" s="40">
        <f>B14-D14-C14</f>
        <v>5878</v>
      </c>
      <c r="K14" s="76">
        <f>J14/G14*10000</f>
        <v>0.46686560372906638</v>
      </c>
      <c r="L14" s="77">
        <f>C14/G14*1000000000</f>
        <v>857.8000204617075</v>
      </c>
      <c r="M14" s="77">
        <f>SQRT(J14*C14)/G14*1000000</f>
        <v>6.3283277762111902</v>
      </c>
      <c r="N14" s="78">
        <f>B14/VLOOKUP(A14,'11.04'!A$2:B$200,2,FALSE)-1</f>
        <v>0.12373022481265616</v>
      </c>
      <c r="O14" s="76">
        <f>(B14-VLOOKUP(A14,'11.04'!A$2:B$200,2,FALSE))/G14*1000000</f>
        <v>5.901346437065266</v>
      </c>
      <c r="P14" s="79">
        <f>B14-2*VLOOKUP(A14,'11.04'!A$2:B$200,2,FALSE)+VLOOKUP(A14,'10.04'!A$2:B$200,2,FALSE)</f>
        <v>268</v>
      </c>
      <c r="Q14" s="76">
        <f>P14/B14*1000</f>
        <v>39.715471250740961</v>
      </c>
      <c r="R14" s="78">
        <f>(B14/VLOOKUP(A14,'09.04'!A$2:B$200,2,FALSE)-1)/3</f>
        <v>0.14863224055424609</v>
      </c>
      <c r="S14" s="80">
        <f>(F14/E14-1)*100</f>
        <v>671.04304990361959</v>
      </c>
    </row>
    <row r="15" spans="1:19">
      <c r="A15" s="74" t="s">
        <v>84</v>
      </c>
      <c r="B15" s="74">
        <v>8504</v>
      </c>
      <c r="C15" s="74">
        <v>289</v>
      </c>
      <c r="D15" s="74">
        <v>972</v>
      </c>
      <c r="E15" s="75">
        <v>3.4000000000000002E-2</v>
      </c>
      <c r="F15" s="8">
        <f>IF(C15&gt;0,C15/(C15+D15),0)</f>
        <v>0.22918318794607453</v>
      </c>
      <c r="G15" s="10">
        <v>1391390369</v>
      </c>
      <c r="H15" s="10">
        <v>75635457</v>
      </c>
      <c r="I15" s="11">
        <f>H15/G15</f>
        <v>5.4359623787219126E-2</v>
      </c>
      <c r="J15" s="40">
        <f>B15-D15-C15</f>
        <v>7243</v>
      </c>
      <c r="K15" s="76">
        <f>J15/G15*10000</f>
        <v>5.2055844005917506E-2</v>
      </c>
      <c r="L15" s="77">
        <f>C15/G15*1000000000</f>
        <v>207.70590801753636</v>
      </c>
      <c r="M15" s="77">
        <f>SQRT(J15*C15)/G15*1000000</f>
        <v>1.039822405359123</v>
      </c>
      <c r="N15" s="78">
        <f>B15/VLOOKUP(A15,'11.04'!A$2:B$200,2,FALSE)-1</f>
        <v>0.11894736842105269</v>
      </c>
      <c r="O15" s="76">
        <f>(B15-VLOOKUP(A15,'11.04'!A$2:B$200,2,FALSE))/G15*1000000</f>
        <v>0.64970982992336634</v>
      </c>
      <c r="P15" s="79">
        <f>B15-2*VLOOKUP(A15,'11.04'!A$2:B$200,2,FALSE)+VLOOKUP(A15,'10.04'!A$2:B$200,2,FALSE)</f>
        <v>75</v>
      </c>
      <c r="Q15" s="76">
        <f>P15/B15*1000</f>
        <v>8.8193791157102535</v>
      </c>
      <c r="R15" s="78">
        <f>(B15/VLOOKUP(A15,'09.04'!A$2:B$200,2,FALSE)-1)/3</f>
        <v>0.14581924723912554</v>
      </c>
      <c r="S15" s="80">
        <f>(F15/E15-1)*100</f>
        <v>574.06819984139565</v>
      </c>
    </row>
    <row r="16" spans="1:19">
      <c r="A16" s="74" t="s">
        <v>136</v>
      </c>
      <c r="B16" s="74">
        <v>2299</v>
      </c>
      <c r="C16" s="74">
        <v>8</v>
      </c>
      <c r="D16" s="74">
        <v>528</v>
      </c>
      <c r="E16" s="75">
        <v>3.5000000000000001E-3</v>
      </c>
      <c r="F16" s="8">
        <f>IF(C16&gt;0,C16/(C16+D16),0)</f>
        <v>1.4925373134328358E-2</v>
      </c>
      <c r="G16" s="10">
        <v>6153312</v>
      </c>
      <c r="H16" s="10">
        <v>565933</v>
      </c>
      <c r="I16" s="11">
        <f>H16/G16</f>
        <v>9.1972095677904847E-2</v>
      </c>
      <c r="J16" s="40">
        <f>B16-D16-C16</f>
        <v>1763</v>
      </c>
      <c r="K16" s="76">
        <f>J16/G16*10000</f>
        <v>2.8651236927365296</v>
      </c>
      <c r="L16" s="77">
        <f>C16/G16*1000000000</f>
        <v>1300.1128497953623</v>
      </c>
      <c r="M16" s="77">
        <f>SQRT(J16*C16)/G16*1000000</f>
        <v>19.300217950012641</v>
      </c>
      <c r="N16" s="78">
        <f>B16/VLOOKUP(A16,'11.04'!A$2:B$200,2,FALSE)-1</f>
        <v>9.060721062618593E-2</v>
      </c>
      <c r="O16" s="76">
        <f>(B16-VLOOKUP(A16,'11.04'!A$2:B$200,2,FALSE))/G16*1000000</f>
        <v>31.040194288864274</v>
      </c>
      <c r="P16" s="79">
        <f>B16-2*VLOOKUP(A16,'11.04'!A$2:B$200,2,FALSE)+VLOOKUP(A16,'10.04'!A$2:B$200,2,FALSE)</f>
        <v>-7</v>
      </c>
      <c r="Q16" s="76">
        <f>P16/B16*1000</f>
        <v>-3.044802087864289</v>
      </c>
      <c r="R16" s="78">
        <f>(B16/VLOOKUP(A16,'09.04'!A$2:B$200,2,FALSE)-1)/3</f>
        <v>0.13883754364345866</v>
      </c>
      <c r="S16" s="80">
        <f>(F16/E16-1)*100</f>
        <v>326.43923240938165</v>
      </c>
    </row>
    <row r="17" spans="1:19">
      <c r="A17" s="74" t="s">
        <v>137</v>
      </c>
      <c r="B17" s="74">
        <v>3736</v>
      </c>
      <c r="C17" s="74">
        <v>20</v>
      </c>
      <c r="D17" s="74">
        <v>588</v>
      </c>
      <c r="E17" s="75">
        <v>5.4000000000000003E-3</v>
      </c>
      <c r="F17" s="8">
        <f>IF(C17&gt;0,C17/(C17+D17),0)</f>
        <v>3.2894736842105261E-2</v>
      </c>
      <c r="G17" s="28">
        <v>10066793</v>
      </c>
      <c r="H17" s="29">
        <v>92368</v>
      </c>
      <c r="I17" s="11">
        <f>H17/G17</f>
        <v>9.1755139894105307E-3</v>
      </c>
      <c r="J17" s="40">
        <f>B17-D17-C17</f>
        <v>3128</v>
      </c>
      <c r="K17" s="76">
        <f>J17/G17*10000</f>
        <v>3.1072457733063548</v>
      </c>
      <c r="L17" s="77">
        <f>C17/G17*1000000000</f>
        <v>1986.7300340833472</v>
      </c>
      <c r="M17" s="77">
        <f>SQRT(J17*C17)/G17*1000000</f>
        <v>24.846042946727497</v>
      </c>
      <c r="N17" s="78">
        <f>B17/VLOOKUP(A17,'11.04'!A$2:B$200,2,FALSE)-1</f>
        <v>0.11190476190476195</v>
      </c>
      <c r="O17" s="76">
        <f>(B17-VLOOKUP(A17,'11.04'!A$2:B$200,2,FALSE))/G17*1000000</f>
        <v>37.350524640766928</v>
      </c>
      <c r="P17" s="79">
        <f>B17-2*VLOOKUP(A17,'11.04'!A$2:B$200,2,FALSE)+VLOOKUP(A17,'10.04'!A$2:B$200,2,FALSE)</f>
        <v>6</v>
      </c>
      <c r="Q17" s="76">
        <f>P17/B17*1000</f>
        <v>1.6059957173447537</v>
      </c>
      <c r="R17" s="78">
        <f>(B17/VLOOKUP(A17,'09.04'!A$2:B$200,2,FALSE)-1)/3</f>
        <v>0.13501316284317411</v>
      </c>
      <c r="S17" s="80">
        <f>(F17/E17-1)*100</f>
        <v>509.16179337231961</v>
      </c>
    </row>
    <row r="18" spans="1:19">
      <c r="A18" s="74" t="s">
        <v>38</v>
      </c>
      <c r="B18" s="74">
        <v>52167</v>
      </c>
      <c r="C18" s="74">
        <v>1101</v>
      </c>
      <c r="D18" s="74">
        <v>2965</v>
      </c>
      <c r="E18" s="75">
        <v>2.12E-2</v>
      </c>
      <c r="F18" s="8">
        <f>IF(C18&gt;0,C18/(C18+D18),0)</f>
        <v>0.2707820954254796</v>
      </c>
      <c r="G18" s="10">
        <v>85230581</v>
      </c>
      <c r="H18" s="10">
        <v>5330596</v>
      </c>
      <c r="I18" s="11">
        <f>H18/G18</f>
        <v>6.2543231988527681E-2</v>
      </c>
      <c r="J18" s="40">
        <f>B18-D18-C18</f>
        <v>48101</v>
      </c>
      <c r="K18" s="76">
        <f>J18/G18*10000</f>
        <v>5.6436315974427069</v>
      </c>
      <c r="L18" s="77">
        <f>C18/G18*1000000000</f>
        <v>12917.898565070205</v>
      </c>
      <c r="M18" s="77">
        <f>SQRT(J18*C18)/G18*1000000</f>
        <v>85.383757538767298</v>
      </c>
      <c r="N18" s="78">
        <f>B18/VLOOKUP(A18,'11.04'!A$2:B$200,2,FALSE)-1</f>
        <v>0.1092517382891407</v>
      </c>
      <c r="O18" s="76">
        <f>(B18-VLOOKUP(A18,'11.04'!A$2:B$200,2,FALSE))/G18*1000000</f>
        <v>60.283526636994303</v>
      </c>
      <c r="P18" s="79">
        <f>B18-2*VLOOKUP(A18,'11.04'!A$2:B$200,2,FALSE)+VLOOKUP(A18,'10.04'!A$2:B$200,2,FALSE)</f>
        <v>391</v>
      </c>
      <c r="Q18" s="76">
        <f>P18/B18*1000</f>
        <v>7.4951597753368988</v>
      </c>
      <c r="R18" s="78">
        <f>(B18/VLOOKUP(A18,'09.04'!A$2:B$200,2,FALSE)-1)/3</f>
        <v>0.12156647308114898</v>
      </c>
      <c r="S18" s="80">
        <f>(F18/E18-1)*100</f>
        <v>1177.2740350258471</v>
      </c>
    </row>
    <row r="19" spans="1:19">
      <c r="A19" s="74" t="s">
        <v>152</v>
      </c>
      <c r="B19" s="74">
        <v>1560</v>
      </c>
      <c r="C19" s="74">
        <v>30</v>
      </c>
      <c r="D19" s="74">
        <v>75</v>
      </c>
      <c r="E19" s="75">
        <v>1.9300000000000001E-2</v>
      </c>
      <c r="F19" s="8">
        <f>IF(C19&gt;0,C19/(C19+D19),0)</f>
        <v>0.2857142857142857</v>
      </c>
      <c r="G19" s="10">
        <v>4054128</v>
      </c>
      <c r="H19" s="10">
        <v>423663</v>
      </c>
      <c r="I19" s="11">
        <f>H19/G19</f>
        <v>0.10450163389019784</v>
      </c>
      <c r="J19" s="40">
        <f>B19-D19-C19</f>
        <v>1455</v>
      </c>
      <c r="K19" s="76">
        <f>J19/G19*10000</f>
        <v>3.5889345378340298</v>
      </c>
      <c r="L19" s="77">
        <f>C19/G19*1000000000</f>
        <v>7399.8650264619173</v>
      </c>
      <c r="M19" s="77">
        <f>SQRT(J19*C19)/G19*1000000</f>
        <v>51.534096643658458</v>
      </c>
      <c r="N19" s="78">
        <f>B19/VLOOKUP(A19,'11.04'!A$2:B$200,2,FALSE)-1</f>
        <v>8.4840055632823264E-2</v>
      </c>
      <c r="O19" s="76">
        <f>(B19-VLOOKUP(A19,'11.04'!A$2:B$200,2,FALSE))/G19*1000000</f>
        <v>30.092784440945127</v>
      </c>
      <c r="P19" s="79">
        <f>B19-2*VLOOKUP(A19,'11.04'!A$2:B$200,2,FALSE)+VLOOKUP(A19,'10.04'!A$2:B$200,2,FALSE)</f>
        <v>-27</v>
      </c>
      <c r="Q19" s="76">
        <f>P19/B19*1000</f>
        <v>-17.30769230769231</v>
      </c>
      <c r="R19" s="78">
        <f>(B19/VLOOKUP(A19,'09.04'!A$2:B$200,2,FALSE)-1)/3</f>
        <v>0.10959681998864279</v>
      </c>
      <c r="S19" s="80">
        <f>(F19/E19-1)*100</f>
        <v>1380.3849000740192</v>
      </c>
    </row>
    <row r="20" spans="1:19">
      <c r="A20" s="74" t="s">
        <v>130</v>
      </c>
      <c r="B20" s="74">
        <v>4219</v>
      </c>
      <c r="C20" s="74">
        <v>273</v>
      </c>
      <c r="D20" s="74">
        <v>1772</v>
      </c>
      <c r="E20" s="75">
        <v>6.4799999999999996E-2</v>
      </c>
      <c r="F20" s="8">
        <f>IF(C20&gt;0,C20/(C20+D20),0)</f>
        <v>0.1334963325183374</v>
      </c>
      <c r="G20" s="10">
        <v>135531351</v>
      </c>
      <c r="H20" s="10">
        <v>8863500</v>
      </c>
      <c r="I20" s="11">
        <f>H20/G20</f>
        <v>6.5398152786066449E-2</v>
      </c>
      <c r="J20" s="40">
        <f>B20-D20-C20</f>
        <v>2174</v>
      </c>
      <c r="K20" s="76">
        <f>J20/G20*10000</f>
        <v>0.16040569093124438</v>
      </c>
      <c r="L20" s="77">
        <f>C20/G20*1000000000</f>
        <v>2014.294094950769</v>
      </c>
      <c r="M20" s="77">
        <f>SQRT(J20*C20)/G20*1000000</f>
        <v>5.6842258579273901</v>
      </c>
      <c r="N20" s="78">
        <f>B20/VLOOKUP(A20,'11.04'!A$2:B$200,2,FALSE)-1</f>
        <v>9.7554630593132075E-2</v>
      </c>
      <c r="O20" s="76">
        <f>(B20-VLOOKUP(A20,'11.04'!A$2:B$200,2,FALSE))/G20*1000000</f>
        <v>2.7668874930642433</v>
      </c>
      <c r="P20" s="79">
        <f>B20-2*VLOOKUP(A20,'11.04'!A$2:B$200,2,FALSE)+VLOOKUP(A20,'10.04'!A$2:B$200,2,FALSE)</f>
        <v>-28</v>
      </c>
      <c r="Q20" s="76">
        <f>P20/B20*1000</f>
        <v>-6.6366437544441812</v>
      </c>
      <c r="R20" s="78">
        <f>(B20/VLOOKUP(A20,'09.04'!A$2:B$200,2,FALSE)-1)/3</f>
        <v>0.10877082678403016</v>
      </c>
      <c r="S20" s="80">
        <f>(F20/E20-1)*100</f>
        <v>106.01285882459477</v>
      </c>
    </row>
    <row r="21" spans="1:19">
      <c r="A21" s="74" t="s">
        <v>63</v>
      </c>
      <c r="B21" s="74">
        <v>6300</v>
      </c>
      <c r="C21" s="74">
        <v>306</v>
      </c>
      <c r="D21" s="74">
        <v>852</v>
      </c>
      <c r="E21" s="75">
        <v>4.8599999999999997E-2</v>
      </c>
      <c r="F21" s="8">
        <f>IF(C21&gt;0,C21/(C21+D21),0)</f>
        <v>0.26424870466321243</v>
      </c>
      <c r="G21" s="10">
        <v>18784271</v>
      </c>
      <c r="H21" s="10">
        <v>2789374</v>
      </c>
      <c r="I21" s="11">
        <f>H21/G21</f>
        <v>0.14849519579439627</v>
      </c>
      <c r="J21" s="40">
        <f>B21-D21-C21</f>
        <v>5142</v>
      </c>
      <c r="K21" s="76">
        <f>J21/G21*10000</f>
        <v>2.7373966229511915</v>
      </c>
      <c r="L21" s="77">
        <f>C21/G21*1000000000</f>
        <v>16290.224944050266</v>
      </c>
      <c r="M21" s="77">
        <f>SQRT(J21*C21)/G21*1000000</f>
        <v>66.777845689239214</v>
      </c>
      <c r="N21" s="78">
        <f>B21/VLOOKUP(A21,'11.04'!A$2:B$200,2,FALSE)-1</f>
        <v>5.175292153589317E-2</v>
      </c>
      <c r="O21" s="76">
        <f>(B21-VLOOKUP(A21,'11.04'!A$2:B$200,2,FALSE))/G21*1000000</f>
        <v>16.503169060965956</v>
      </c>
      <c r="P21" s="79">
        <f>B21-2*VLOOKUP(A21,'11.04'!A$2:B$200,2,FALSE)+VLOOKUP(A21,'10.04'!A$2:B$200,2,FALSE)</f>
        <v>-478</v>
      </c>
      <c r="Q21" s="76">
        <f>P21/B21*1000</f>
        <v>-75.873015873015873</v>
      </c>
      <c r="R21" s="78">
        <f>(B21/VLOOKUP(A21,'09.04'!A$2:B$200,2,FALSE)-1)/3</f>
        <v>0.10775047258979205</v>
      </c>
      <c r="S21" s="80">
        <f>(F21/E21-1)*100</f>
        <v>443.72161453335889</v>
      </c>
    </row>
    <row r="22" spans="1:19">
      <c r="A22" s="74" t="s">
        <v>134</v>
      </c>
      <c r="B22" s="74">
        <v>2709</v>
      </c>
      <c r="C22" s="74">
        <v>100</v>
      </c>
      <c r="D22" s="74">
        <v>214</v>
      </c>
      <c r="E22" s="75">
        <v>3.6999999999999998E-2</v>
      </c>
      <c r="F22" s="8">
        <f>IF(C22&gt;0,C22/(C22+D22),0)</f>
        <v>0.31847133757961782</v>
      </c>
      <c r="G22" s="10">
        <v>50536880</v>
      </c>
      <c r="H22" s="10">
        <v>3096281</v>
      </c>
      <c r="I22" s="11">
        <f>H22/G22</f>
        <v>6.126775139264632E-2</v>
      </c>
      <c r="J22" s="40">
        <f>B22-D22-C22</f>
        <v>2395</v>
      </c>
      <c r="K22" s="76">
        <f>J22/G22*10000</f>
        <v>0.47391132970614724</v>
      </c>
      <c r="L22" s="77">
        <f>C22/G22*1000000000</f>
        <v>1978.7529424056252</v>
      </c>
      <c r="M22" s="77">
        <f>SQRT(J22*C22)/G22*1000000</f>
        <v>9.6837670257777333</v>
      </c>
      <c r="N22" s="78">
        <f>B22/VLOOKUP(A22,'11.04'!A$2:B$200,2,FALSE)-1</f>
        <v>9.5430651031136238E-2</v>
      </c>
      <c r="O22" s="76">
        <f>(B22-VLOOKUP(A22,'11.04'!A$2:B$200,2,FALSE))/G22*1000000</f>
        <v>4.6698569440772761</v>
      </c>
      <c r="P22" s="79">
        <f>B22-2*VLOOKUP(A22,'11.04'!A$2:B$200,2,FALSE)+VLOOKUP(A22,'10.04'!A$2:B$200,2,FALSE)</f>
        <v>-14</v>
      </c>
      <c r="Q22" s="76">
        <f>P22/B22*1000</f>
        <v>-5.1679586563307494</v>
      </c>
      <c r="R22" s="78">
        <f>(B22/VLOOKUP(A22,'09.04'!A$2:B$200,2,FALSE)-1)/3</f>
        <v>0.10629665692956831</v>
      </c>
      <c r="S22" s="80">
        <f>(F22/E22-1)*100</f>
        <v>760.73334480977803</v>
      </c>
    </row>
    <row r="23" spans="1:19" ht="25.5">
      <c r="A23" s="74" t="s">
        <v>132</v>
      </c>
      <c r="B23" s="74">
        <v>2759</v>
      </c>
      <c r="C23" s="74">
        <v>135</v>
      </c>
      <c r="D23" s="74">
        <v>108</v>
      </c>
      <c r="E23" s="75">
        <v>4.9000000000000002E-2</v>
      </c>
      <c r="F23" s="8">
        <f>IF(C23&gt;0,C23/(C23+D23),0)</f>
        <v>0.55555555555555558</v>
      </c>
      <c r="G23" s="10">
        <v>11163554</v>
      </c>
      <c r="H23" s="10">
        <v>726176</v>
      </c>
      <c r="I23" s="11">
        <f>H23/G23</f>
        <v>6.5048818682652498E-2</v>
      </c>
      <c r="J23" s="40">
        <f>B23-D23-C23</f>
        <v>2516</v>
      </c>
      <c r="K23" s="76">
        <f>J23/G23*10000</f>
        <v>2.2537625562612051</v>
      </c>
      <c r="L23" s="77">
        <f>C23/G23*1000000000</f>
        <v>12092.923095996131</v>
      </c>
      <c r="M23" s="77">
        <f>SQRT(J23*C23)/G23*1000000</f>
        <v>52.205916589503921</v>
      </c>
      <c r="N23" s="78">
        <f>B23/VLOOKUP(A23,'11.04'!A$2:B$200,2,FALSE)-1</f>
        <v>5.3053435114503777E-2</v>
      </c>
      <c r="O23" s="76">
        <f>(B23-VLOOKUP(A23,'11.04'!A$2:B$200,2,FALSE))/G23*1000000</f>
        <v>12.451231928470092</v>
      </c>
      <c r="P23" s="79">
        <f>B23-2*VLOOKUP(A23,'11.04'!A$2:B$200,2,FALSE)+VLOOKUP(A23,'10.04'!A$2:B$200,2,FALSE)</f>
        <v>-132</v>
      </c>
      <c r="Q23" s="76">
        <f>P23/B23*1000</f>
        <v>-47.84342152953969</v>
      </c>
      <c r="R23" s="78">
        <f>(B23/VLOOKUP(A23,'09.04'!A$2:B$200,2,FALSE)-1)/3</f>
        <v>0.10232117479867364</v>
      </c>
      <c r="S23" s="80">
        <f>(F23/E23-1)*100</f>
        <v>1033.7868480725624</v>
      </c>
    </row>
    <row r="24" spans="1:19">
      <c r="A24" s="74" t="s">
        <v>16</v>
      </c>
      <c r="B24" s="74">
        <v>78991</v>
      </c>
      <c r="C24" s="74">
        <v>9875</v>
      </c>
      <c r="D24" s="74">
        <v>344</v>
      </c>
      <c r="E24" s="75">
        <v>0.12509999999999999</v>
      </c>
      <c r="F24" s="8">
        <f>IF(C24&gt;0,C24/(C24+D24),0)</f>
        <v>0.96633721499168213</v>
      </c>
      <c r="G24" s="9">
        <v>66673160</v>
      </c>
      <c r="H24" s="10">
        <v>10980918</v>
      </c>
      <c r="I24" s="11">
        <f>H24/G24</f>
        <v>0.16469772844124983</v>
      </c>
      <c r="J24" s="40">
        <f>B24-D24-C24</f>
        <v>68772</v>
      </c>
      <c r="K24" s="76">
        <f>J24/G24*10000</f>
        <v>10.314795338933987</v>
      </c>
      <c r="L24" s="77">
        <f>C24/G24*1000000000</f>
        <v>148110.57403008945</v>
      </c>
      <c r="M24" s="77">
        <f>SQRT(J24*C24)/G24*1000000</f>
        <v>390.86190127107608</v>
      </c>
      <c r="N24" s="78">
        <f>B24/VLOOKUP(A24,'11.04'!A$2:B$200,2,FALSE)-1</f>
        <v>7.0948236123539177E-2</v>
      </c>
      <c r="O24" s="76">
        <f>(B24-VLOOKUP(A24,'11.04'!A$2:B$200,2,FALSE))/G24*1000000</f>
        <v>78.487355331590692</v>
      </c>
      <c r="P24" s="79">
        <f>B24-2*VLOOKUP(A24,'11.04'!A$2:B$200,2,FALSE)+VLOOKUP(A24,'10.04'!A$2:B$200,2,FALSE)</f>
        <v>-3448</v>
      </c>
      <c r="Q24" s="76">
        <f>P24/B24*1000</f>
        <v>-43.650542466863314</v>
      </c>
      <c r="R24" s="78">
        <f>(B24/VLOOKUP(A24,'09.04'!A$2:B$200,2,FALSE)-1)/3</f>
        <v>0.10020911201488485</v>
      </c>
      <c r="S24" s="80">
        <f>(F24/E24-1)*100</f>
        <v>672.45181054490979</v>
      </c>
    </row>
    <row r="25" spans="1:19">
      <c r="A25" s="74" t="s">
        <v>32</v>
      </c>
      <c r="B25" s="74">
        <v>20964</v>
      </c>
      <c r="C25" s="74">
        <v>1141</v>
      </c>
      <c r="D25" s="74">
        <v>296</v>
      </c>
      <c r="E25" s="75">
        <v>5.45E-2</v>
      </c>
      <c r="F25" s="8">
        <f>IF(C25&gt;0,C25/(C25+D25),0)</f>
        <v>0.79401530967292977</v>
      </c>
      <c r="G25" s="9">
        <v>217014289</v>
      </c>
      <c r="H25" s="10">
        <v>14580478</v>
      </c>
      <c r="I25" s="11">
        <f>H25/G25</f>
        <v>6.7186718751040403E-2</v>
      </c>
      <c r="J25" s="40">
        <f>B25-D25-C25</f>
        <v>19527</v>
      </c>
      <c r="K25" s="76">
        <f>J25/G25*10000</f>
        <v>0.89980250102333115</v>
      </c>
      <c r="L25" s="77">
        <f>C25/G25*1000000000</f>
        <v>5257.7183062816666</v>
      </c>
      <c r="M25" s="77">
        <f>SQRT(J25*C25)/G25*1000000</f>
        <v>21.750650752720929</v>
      </c>
      <c r="N25" s="78">
        <f>B25/VLOOKUP(A25,'11.04'!A$2:B$200,2,FALSE)-1</f>
        <v>5.1195908338765417E-2</v>
      </c>
      <c r="O25" s="76">
        <f>(B25-VLOOKUP(A25,'11.04'!A$2:B$200,2,FALSE))/G25*1000000</f>
        <v>4.7047593257787739</v>
      </c>
      <c r="P25" s="79">
        <f>B25-2*VLOOKUP(A25,'11.04'!A$2:B$200,2,FALSE)+VLOOKUP(A25,'10.04'!A$2:B$200,2,FALSE)</f>
        <v>-746</v>
      </c>
      <c r="Q25" s="76">
        <f>P25/B25*1000</f>
        <v>-35.584812058767405</v>
      </c>
      <c r="R25" s="78">
        <f>(B25/VLOOKUP(A25,'09.04'!A$2:B$200,2,FALSE)-1)/3</f>
        <v>9.8157867654625905E-2</v>
      </c>
      <c r="S25" s="80">
        <f>(F25/E25-1)*100</f>
        <v>1356.9088250879445</v>
      </c>
    </row>
    <row r="26" spans="1:19">
      <c r="A26" s="74" t="s">
        <v>65</v>
      </c>
      <c r="B26" s="74">
        <v>4033</v>
      </c>
      <c r="C26" s="74">
        <v>52</v>
      </c>
      <c r="D26" s="74">
        <v>720</v>
      </c>
      <c r="E26" s="75">
        <v>1.29E-2</v>
      </c>
      <c r="F26" s="8">
        <f>IF(C26&gt;0,C26/(C26+D26),0)</f>
        <v>6.7357512953367879E-2</v>
      </c>
      <c r="G26" s="10">
        <v>35185636</v>
      </c>
      <c r="H26" s="10">
        <v>1034829</v>
      </c>
      <c r="I26" s="11">
        <f>H26/G26</f>
        <v>2.9410552647108609E-2</v>
      </c>
      <c r="J26" s="40">
        <f>B26-D26-C26</f>
        <v>3261</v>
      </c>
      <c r="K26" s="76">
        <f>J26/G26*10000</f>
        <v>0.92679865158611874</v>
      </c>
      <c r="L26" s="77">
        <f>C26/G26*1000000000</f>
        <v>1477.8758013639431</v>
      </c>
      <c r="M26" s="77">
        <f>SQRT(J26*C26)/G26*1000000</f>
        <v>11.703389679558041</v>
      </c>
      <c r="N26" s="78">
        <f>B26/VLOOKUP(A26,'11.04'!A$2:B$200,2,FALSE)-1</f>
        <v>0.10462886880306765</v>
      </c>
      <c r="O26" s="76">
        <f>(B26-VLOOKUP(A26,'11.04'!A$2:B$200,2,FALSE))/G26*1000000</f>
        <v>10.856703002327427</v>
      </c>
      <c r="P26" s="79">
        <f>B26-2*VLOOKUP(A26,'11.04'!A$2:B$200,2,FALSE)+VLOOKUP(A26,'10.04'!A$2:B$200,2,FALSE)</f>
        <v>18</v>
      </c>
      <c r="Q26" s="76">
        <f>P26/B26*1000</f>
        <v>4.4631787751053809</v>
      </c>
      <c r="R26" s="78">
        <f>(B26/VLOOKUP(A26,'09.04'!A$2:B$200,2,FALSE)-1)/3</f>
        <v>9.7266709374332683E-2</v>
      </c>
      <c r="S26" s="80">
        <f>(F26/E26-1)*100</f>
        <v>422.15126320440214</v>
      </c>
    </row>
    <row r="27" spans="1:19">
      <c r="A27" s="74" t="s">
        <v>71</v>
      </c>
      <c r="B27" s="74">
        <v>4241</v>
      </c>
      <c r="C27" s="74">
        <v>373</v>
      </c>
      <c r="D27" s="74">
        <v>359</v>
      </c>
      <c r="E27" s="75">
        <v>8.7999999999999995E-2</v>
      </c>
      <c r="F27" s="8">
        <f>IF(C27&gt;0,C27/(C27+D27),0)</f>
        <v>0.5095628415300546</v>
      </c>
      <c r="G27" s="10">
        <v>273608457</v>
      </c>
      <c r="H27" s="10">
        <v>16771240</v>
      </c>
      <c r="I27" s="11">
        <f>H27/G27</f>
        <v>6.1296497132762237E-2</v>
      </c>
      <c r="J27" s="40">
        <f>B27-D27-C27</f>
        <v>3509</v>
      </c>
      <c r="K27" s="76">
        <f>J27/G27*10000</f>
        <v>0.12824895979001116</v>
      </c>
      <c r="L27" s="77">
        <f>C27/G27*1000000000</f>
        <v>1363.2619550206375</v>
      </c>
      <c r="M27" s="77">
        <f>SQRT(J27*C27)/G27*1000000</f>
        <v>4.1813505910494246</v>
      </c>
      <c r="N27" s="78">
        <f>B27/VLOOKUP(A27,'11.04'!A$2:B$200,2,FALSE)-1</f>
        <v>0.10385216033315992</v>
      </c>
      <c r="O27" s="76">
        <f>(B27-VLOOKUP(A27,'11.04'!A$2:B$200,2,FALSE))/G27*1000000</f>
        <v>1.4582882575153735</v>
      </c>
      <c r="P27" s="79">
        <f>B27-2*VLOOKUP(A27,'11.04'!A$2:B$200,2,FALSE)+VLOOKUP(A27,'10.04'!A$2:B$200,2,FALSE)</f>
        <v>-150</v>
      </c>
      <c r="Q27" s="76">
        <f>P27/B27*1000</f>
        <v>-35.369016741334597</v>
      </c>
      <c r="R27" s="78">
        <f>(B27/VLOOKUP(A27,'09.04'!A$2:B$200,2,FALSE)-1)/3</f>
        <v>9.5961129668994838E-2</v>
      </c>
      <c r="S27" s="80">
        <f>(F27/E27-1)*100</f>
        <v>479.04868355688023</v>
      </c>
    </row>
    <row r="28" spans="1:19">
      <c r="A28" s="74" t="s">
        <v>129</v>
      </c>
      <c r="B28" s="74">
        <v>3234</v>
      </c>
      <c r="C28" s="74">
        <v>79</v>
      </c>
      <c r="D28" s="74">
        <v>23</v>
      </c>
      <c r="E28" s="75">
        <v>2.4500000000000001E-2</v>
      </c>
      <c r="F28" s="8">
        <f>IF(C28&gt;0,C28/(C28+D28),0)</f>
        <v>0.77450980392156865</v>
      </c>
      <c r="G28" s="10">
        <v>4244979</v>
      </c>
      <c r="H28" s="14">
        <v>304235</v>
      </c>
      <c r="I28" s="11">
        <f>H28/G28</f>
        <v>7.1669376927424144E-2</v>
      </c>
      <c r="J28" s="40">
        <f>B28-D28-C28</f>
        <v>3132</v>
      </c>
      <c r="K28" s="76">
        <f>J28/G28*10000</f>
        <v>7.3781283723665068</v>
      </c>
      <c r="L28" s="77">
        <f>C28/G28*1000000000</f>
        <v>18610.221628893807</v>
      </c>
      <c r="M28" s="77">
        <f>SQRT(J28*C28)/G28*1000000</f>
        <v>117.17875413920827</v>
      </c>
      <c r="N28" s="78">
        <f>B28/VLOOKUP(A28,'11.04'!A$2:B$200,2,FALSE)-1</f>
        <v>8.7424344317417635E-2</v>
      </c>
      <c r="O28" s="76">
        <f>(B28-VLOOKUP(A28,'11.04'!A$2:B$200,2,FALSE))/G28*1000000</f>
        <v>61.248830677372013</v>
      </c>
      <c r="P28" s="79">
        <f>B28-2*VLOOKUP(A28,'11.04'!A$2:B$200,2,FALSE)+VLOOKUP(A28,'10.04'!A$2:B$200,2,FALSE)</f>
        <v>38</v>
      </c>
      <c r="Q28" s="76">
        <f>P28/B28*1000</f>
        <v>11.750154607297464</v>
      </c>
      <c r="R28" s="78">
        <f>(B28/VLOOKUP(A28,'09.04'!A$2:B$200,2,FALSE)-1)/3</f>
        <v>9.3090717299578074E-2</v>
      </c>
      <c r="S28" s="80">
        <f>(F28/E28-1)*100</f>
        <v>3061.2645058023209</v>
      </c>
    </row>
    <row r="29" spans="1:19">
      <c r="A29" s="74" t="s">
        <v>149</v>
      </c>
      <c r="B29" s="74">
        <v>1617</v>
      </c>
      <c r="C29" s="74">
        <v>113</v>
      </c>
      <c r="D29" s="74">
        <v>153</v>
      </c>
      <c r="E29" s="75">
        <v>6.9900000000000004E-2</v>
      </c>
      <c r="F29" s="8">
        <f>IF(C29&gt;0,C29/(C29+D29),0)</f>
        <v>0.42481203007518797</v>
      </c>
      <c r="G29" s="46">
        <v>38678310</v>
      </c>
      <c r="H29" s="46">
        <v>2229328</v>
      </c>
      <c r="I29" s="11">
        <f>H29/G29</f>
        <v>5.7637678585232915E-2</v>
      </c>
      <c r="J29" s="40">
        <f>B29-D29-C29</f>
        <v>1351</v>
      </c>
      <c r="K29" s="76">
        <f>J29/G29*10000</f>
        <v>0.34929137286505024</v>
      </c>
      <c r="L29" s="77">
        <f>C29/G29*1000000000</f>
        <v>2921.5340587528253</v>
      </c>
      <c r="M29" s="77">
        <f>SQRT(J29*C29)/G29*1000000</f>
        <v>10.101814897600216</v>
      </c>
      <c r="N29" s="78">
        <f>B29/VLOOKUP(A29,'11.04'!A$2:B$200,2,FALSE)-1</f>
        <v>5.8939096267190516E-2</v>
      </c>
      <c r="O29" s="76">
        <f>(B29-VLOOKUP(A29,'11.04'!A$2:B$200,2,FALSE))/G29*1000000</f>
        <v>2.3268855335199494</v>
      </c>
      <c r="P29" s="79">
        <f>B29-2*VLOOKUP(A29,'11.04'!A$2:B$200,2,FALSE)+VLOOKUP(A29,'10.04'!A$2:B$200,2,FALSE)</f>
        <v>-63</v>
      </c>
      <c r="Q29" s="76">
        <f>P29/B29*1000</f>
        <v>-38.961038961038959</v>
      </c>
      <c r="R29" s="78">
        <f>(B29/VLOOKUP(A29,'09.04'!A$2:B$200,2,FALSE)-1)/3</f>
        <v>8.9411764705882371E-2</v>
      </c>
      <c r="S29" s="80">
        <f>(F29/E29-1)*100</f>
        <v>507.74253229640624</v>
      </c>
    </row>
    <row r="30" spans="1:19">
      <c r="A30" s="74" t="s">
        <v>135</v>
      </c>
      <c r="B30" s="74">
        <v>3380</v>
      </c>
      <c r="C30" s="74">
        <v>74</v>
      </c>
      <c r="D30" s="74">
        <v>118</v>
      </c>
      <c r="E30" s="75">
        <v>2.1899999999999999E-2</v>
      </c>
      <c r="F30" s="8">
        <f>IF(C30&gt;0,C30/(C30+D30),0)</f>
        <v>0.38541666666666669</v>
      </c>
      <c r="G30" s="10">
        <v>8657779</v>
      </c>
      <c r="H30" s="10">
        <v>1429608</v>
      </c>
      <c r="I30" s="11">
        <f>H30/G30</f>
        <v>0.16512410399942062</v>
      </c>
      <c r="J30" s="40">
        <f>B30-D30-C30</f>
        <v>3188</v>
      </c>
      <c r="K30" s="76">
        <f>J30/G30*10000</f>
        <v>3.6822376731954005</v>
      </c>
      <c r="L30" s="77">
        <f>C30/G30*1000000000</f>
        <v>8547.2267194623455</v>
      </c>
      <c r="M30" s="77">
        <f>SQRT(J30*C30)/G30*1000000</f>
        <v>56.100731036009307</v>
      </c>
      <c r="N30" s="78">
        <f>B30/VLOOKUP(A30,'11.04'!A$2:B$200,2,FALSE)-1</f>
        <v>8.8566827697262429E-2</v>
      </c>
      <c r="O30" s="76">
        <f>(B30-VLOOKUP(A30,'11.04'!A$2:B$200,2,FALSE))/G30*1000000</f>
        <v>31.763342538542506</v>
      </c>
      <c r="P30" s="79">
        <f>B30-2*VLOOKUP(A30,'11.04'!A$2:B$200,2,FALSE)+VLOOKUP(A30,'10.04'!A$2:B$200,2,FALSE)</f>
        <v>37</v>
      </c>
      <c r="Q30" s="76">
        <f>P30/B30*1000</f>
        <v>10.946745562130179</v>
      </c>
      <c r="R30" s="78">
        <f>(B30/VLOOKUP(A30,'09.04'!A$2:B$200,2,FALSE)-1)/3</f>
        <v>8.9272318079519852E-2</v>
      </c>
      <c r="S30" s="80">
        <f>(F30/E30-1)*100</f>
        <v>1659.8934550989347</v>
      </c>
    </row>
    <row r="31" spans="1:19">
      <c r="A31" s="74" t="s">
        <v>55</v>
      </c>
      <c r="B31" s="74">
        <v>6927</v>
      </c>
      <c r="C31" s="74">
        <v>73</v>
      </c>
      <c r="D31" s="74">
        <v>1864</v>
      </c>
      <c r="E31" s="75">
        <v>1.06E-2</v>
      </c>
      <c r="F31" s="8">
        <f>IF(C31&gt;0,C31/(C31+D31),0)</f>
        <v>3.7687145069695407E-2</v>
      </c>
      <c r="G31" s="9">
        <v>18875673</v>
      </c>
      <c r="H31" s="10">
        <v>1811116</v>
      </c>
      <c r="I31" s="11">
        <f>H31/G31</f>
        <v>9.5949744414411078E-2</v>
      </c>
      <c r="J31" s="40">
        <f>B31-D31-C31</f>
        <v>4990</v>
      </c>
      <c r="K31" s="76">
        <f>J31/G31*10000</f>
        <v>2.6436143495386895</v>
      </c>
      <c r="L31" s="77">
        <f>C31/G31*1000000000</f>
        <v>3867.4117738742352</v>
      </c>
      <c r="M31" s="77">
        <f>SQRT(J31*C31)/G31*1000000</f>
        <v>31.974904630020092</v>
      </c>
      <c r="N31" s="78">
        <f>B31/VLOOKUP(A31,'11.04'!A$2:B$200,2,FALSE)-1</f>
        <v>6.5528380249192386E-2</v>
      </c>
      <c r="O31" s="76">
        <f>(B31-VLOOKUP(A31,'11.04'!A$2:B$200,2,FALSE))/G31*1000000</f>
        <v>22.568731721512655</v>
      </c>
      <c r="P31" s="79">
        <f>B31-2*VLOOKUP(A31,'11.04'!A$2:B$200,2,FALSE)+VLOOKUP(A31,'10.04'!A$2:B$200,2,FALSE)</f>
        <v>-103</v>
      </c>
      <c r="Q31" s="76">
        <f>P31/B31*1000</f>
        <v>-14.86935181175112</v>
      </c>
      <c r="R31" s="78">
        <f>(B31/VLOOKUP(A31,'09.04'!A$2:B$200,2,FALSE)-1)/3</f>
        <v>8.3002764755379266E-2</v>
      </c>
      <c r="S31" s="80">
        <f>(F31/E31-1)*100</f>
        <v>255.53910443108876</v>
      </c>
    </row>
    <row r="32" spans="1:19">
      <c r="A32" s="74" t="s">
        <v>144</v>
      </c>
      <c r="B32" s="74">
        <v>1939</v>
      </c>
      <c r="C32" s="74">
        <v>146</v>
      </c>
      <c r="D32" s="74">
        <v>542</v>
      </c>
      <c r="E32" s="75">
        <v>7.5300000000000006E-2</v>
      </c>
      <c r="F32" s="8">
        <f>IF(C32&gt;0,C32/(C32+D32),0)</f>
        <v>0.21220930232558138</v>
      </c>
      <c r="G32" s="10">
        <v>101438838</v>
      </c>
      <c r="H32" s="10">
        <v>4546896</v>
      </c>
      <c r="I32" s="11">
        <f>H32/G32</f>
        <v>4.4824015038500344E-2</v>
      </c>
      <c r="J32" s="40">
        <f>B32-D32-C32</f>
        <v>1251</v>
      </c>
      <c r="K32" s="76">
        <f>J32/G32*10000</f>
        <v>0.12332554519206933</v>
      </c>
      <c r="L32" s="77">
        <f>C32/G32*1000000000</f>
        <v>1439.2909350952934</v>
      </c>
      <c r="M32" s="77">
        <f>SQRT(J32*C32)/G32*1000000</f>
        <v>4.2130907806577156</v>
      </c>
      <c r="N32" s="78">
        <f>B32/VLOOKUP(A32,'11.04'!A$2:B$200,2,FALSE)-1</f>
        <v>8.0824972129319939E-2</v>
      </c>
      <c r="O32" s="76">
        <f>(B32-VLOOKUP(A32,'11.04'!A$2:B$200,2,FALSE))/G32*1000000</f>
        <v>1.4294327780055998</v>
      </c>
      <c r="P32" s="79">
        <f>B32-2*VLOOKUP(A32,'11.04'!A$2:B$200,2,FALSE)+VLOOKUP(A32,'10.04'!A$2:B$200,2,FALSE)</f>
        <v>50</v>
      </c>
      <c r="Q32" s="76">
        <f>P32/B32*1000</f>
        <v>25.786487880350695</v>
      </c>
      <c r="R32" s="78">
        <f>(B32/VLOOKUP(A32,'09.04'!A$2:B$200,2,FALSE)-1)/3</f>
        <v>8.0982905982905987E-2</v>
      </c>
      <c r="S32" s="80">
        <f>(F32/E32-1)*100</f>
        <v>181.8184625837734</v>
      </c>
    </row>
    <row r="33" spans="1:19">
      <c r="A33" s="74" t="s">
        <v>140</v>
      </c>
      <c r="B33" s="74">
        <v>2728</v>
      </c>
      <c r="C33" s="74">
        <v>6</v>
      </c>
      <c r="D33" s="74">
        <v>247</v>
      </c>
      <c r="E33" s="75">
        <v>2.2000000000000001E-3</v>
      </c>
      <c r="F33" s="8">
        <f>IF(C33&gt;0,C33/(C33+D33),0)</f>
        <v>2.3715415019762844E-2</v>
      </c>
      <c r="G33" s="10">
        <v>2805935</v>
      </c>
      <c r="H33" s="10">
        <v>41666</v>
      </c>
      <c r="I33" s="11">
        <f>H33/G33</f>
        <v>1.4849239201905961E-2</v>
      </c>
      <c r="J33" s="40">
        <f>B33-D33-C33</f>
        <v>2475</v>
      </c>
      <c r="K33" s="76">
        <f>J33/G33*10000</f>
        <v>8.8205892153595862</v>
      </c>
      <c r="L33" s="77">
        <f>C33/G33*1000000000</f>
        <v>2138.3246582689903</v>
      </c>
      <c r="M33" s="77">
        <f>SQRT(J33*C33)/G33*1000000</f>
        <v>43.429579113393359</v>
      </c>
      <c r="N33" s="78">
        <f>B33/VLOOKUP(A33,'11.04'!A$2:B$200,2,FALSE)-1</f>
        <v>0</v>
      </c>
      <c r="O33" s="76">
        <f>(B33-VLOOKUP(A33,'11.04'!A$2:B$200,2,FALSE))/G33*1000000</f>
        <v>0</v>
      </c>
      <c r="P33" s="79">
        <f>B33-2*VLOOKUP(A33,'11.04'!A$2:B$200,2,FALSE)+VLOOKUP(A33,'10.04'!A$2:B$200,2,FALSE)</f>
        <v>-352</v>
      </c>
      <c r="Q33" s="76">
        <f>P33/B33*1000</f>
        <v>-129.03225806451613</v>
      </c>
      <c r="R33" s="78">
        <f>(B33/VLOOKUP(A33,'09.04'!A$2:B$200,2,FALSE)-1)/3</f>
        <v>7.8129713423831085E-2</v>
      </c>
      <c r="S33" s="80">
        <f>(F33/E33-1)*100</f>
        <v>977.97340998922004</v>
      </c>
    </row>
    <row r="34" spans="1:19">
      <c r="A34" s="74" t="s">
        <v>30</v>
      </c>
      <c r="B34" s="74">
        <v>15987</v>
      </c>
      <c r="C34" s="74">
        <v>470</v>
      </c>
      <c r="D34" s="74">
        <v>266</v>
      </c>
      <c r="E34" s="75">
        <v>2.9399999999999999E-2</v>
      </c>
      <c r="F34" s="8">
        <f>IF(C34&gt;0,C34/(C34+D34),0)</f>
        <v>0.63858695652173914</v>
      </c>
      <c r="G34" s="10">
        <v>10134541</v>
      </c>
      <c r="H34" s="10">
        <v>1823298</v>
      </c>
      <c r="I34" s="11">
        <f>H34/G34</f>
        <v>0.17990928252202049</v>
      </c>
      <c r="J34" s="40">
        <f>B34-D34-C34</f>
        <v>15251</v>
      </c>
      <c r="K34" s="76">
        <f>J34/G34*10000</f>
        <v>15.048535498548972</v>
      </c>
      <c r="L34" s="77">
        <f>C34/G34*1000000000</f>
        <v>46376.051959333927</v>
      </c>
      <c r="M34" s="77">
        <f>SQRT(J34*C34)/G34*1000000</f>
        <v>264.17639262291937</v>
      </c>
      <c r="N34" s="78">
        <f>B34/VLOOKUP(A34,'11.04'!A$2:B$200,2,FALSE)-1</f>
        <v>3.3285935884177942E-2</v>
      </c>
      <c r="O34" s="76">
        <f>(B34-VLOOKUP(A34,'11.04'!A$2:B$200,2,FALSE))/G34*1000000</f>
        <v>50.816312253312709</v>
      </c>
      <c r="P34" s="79">
        <f>B34-2*VLOOKUP(A34,'11.04'!A$2:B$200,2,FALSE)+VLOOKUP(A34,'10.04'!A$2:B$200,2,FALSE)</f>
        <v>-1001</v>
      </c>
      <c r="Q34" s="76">
        <f>P34/B34*1000</f>
        <v>-62.613373365859758</v>
      </c>
      <c r="R34" s="78">
        <f>(B34/VLOOKUP(A34,'09.04'!A$2:B$200,2,FALSE)-1)/3</f>
        <v>7.2191360373386068E-2</v>
      </c>
      <c r="S34" s="80">
        <f>(F34/E34-1)*100</f>
        <v>2072.0644779650993</v>
      </c>
    </row>
    <row r="35" spans="1:19">
      <c r="A35" s="74" t="s">
        <v>34</v>
      </c>
      <c r="B35" s="74">
        <v>10151</v>
      </c>
      <c r="C35" s="74">
        <v>887</v>
      </c>
      <c r="D35" s="74">
        <v>381</v>
      </c>
      <c r="E35" s="75">
        <v>8.7400000000000005E-2</v>
      </c>
      <c r="F35" s="8">
        <f>IF(C35&gt;0,C35/(C35+D35),0)</f>
        <v>0.69952681388012616</v>
      </c>
      <c r="G35" s="10">
        <v>10171617</v>
      </c>
      <c r="H35" s="10">
        <v>2002557</v>
      </c>
      <c r="I35" s="11">
        <f>H35/G35</f>
        <v>0.19687695673165831</v>
      </c>
      <c r="J35" s="40">
        <f>B35-D35-C35</f>
        <v>8883</v>
      </c>
      <c r="K35" s="76">
        <f>J35/G35*10000</f>
        <v>8.7331247332651234</v>
      </c>
      <c r="L35" s="77">
        <f>C35/G35*1000000000</f>
        <v>87203.440711540752</v>
      </c>
      <c r="M35" s="77">
        <f>SQRT(J35*C35)/G35*1000000</f>
        <v>275.96349847466701</v>
      </c>
      <c r="N35" s="78">
        <f>B35/VLOOKUP(A35,'11.04'!A$2:B$200,2,FALSE)-1</f>
        <v>4.8115642746515253E-2</v>
      </c>
      <c r="O35" s="76">
        <f>(B35-VLOOKUP(A35,'11.04'!A$2:B$200,2,FALSE))/G35*1000000</f>
        <v>45.813758028836517</v>
      </c>
      <c r="P35" s="79">
        <f>B35-2*VLOOKUP(A35,'11.04'!A$2:B$200,2,FALSE)+VLOOKUP(A35,'10.04'!A$2:B$200,2,FALSE)</f>
        <v>-78</v>
      </c>
      <c r="Q35" s="76">
        <f>P35/B35*1000</f>
        <v>-7.683972022460841</v>
      </c>
      <c r="R35" s="78">
        <f>(B35/VLOOKUP(A35,'09.04'!A$2:B$200,2,FALSE)-1)/3</f>
        <v>6.8575048501405542E-2</v>
      </c>
      <c r="S35" s="80">
        <f>(F35/E35-1)*100</f>
        <v>700.37392892462935</v>
      </c>
    </row>
    <row r="36" spans="1:19">
      <c r="A36" s="74" t="s">
        <v>26</v>
      </c>
      <c r="B36" s="74">
        <v>23318</v>
      </c>
      <c r="C36" s="74">
        <v>653</v>
      </c>
      <c r="D36" s="74">
        <v>6428</v>
      </c>
      <c r="E36" s="75">
        <v>2.81E-2</v>
      </c>
      <c r="F36" s="8">
        <f>IF(C36&gt;0,C36/(C36+D36),0)</f>
        <v>9.2218613190227366E-2</v>
      </c>
      <c r="G36" s="10">
        <v>37744652</v>
      </c>
      <c r="H36" s="10">
        <v>5971445</v>
      </c>
      <c r="I36" s="11">
        <f>H36/G36</f>
        <v>0.15820638643058624</v>
      </c>
      <c r="J36" s="40">
        <f>B36-D36-C36</f>
        <v>16237</v>
      </c>
      <c r="K36" s="76">
        <f>J36/G36*10000</f>
        <v>4.3018014843533328</v>
      </c>
      <c r="L36" s="77">
        <f>C36/G36*1000000000</f>
        <v>17300.464182316478</v>
      </c>
      <c r="M36" s="77">
        <f>SQRT(J36*C36)/G36*1000000</f>
        <v>86.268860256462588</v>
      </c>
      <c r="N36" s="78">
        <f>B36/VLOOKUP(A36,'11.04'!A$2:B$200,2,FALSE)-1</f>
        <v>5.2826440310637546E-2</v>
      </c>
      <c r="O36" s="76">
        <f>(B36-VLOOKUP(A36,'11.04'!A$2:B$200,2,FALSE))/G36*1000000</f>
        <v>30.997768902465971</v>
      </c>
      <c r="P36" s="79">
        <f>B36-2*VLOOKUP(A36,'11.04'!A$2:B$200,2,FALSE)+VLOOKUP(A36,'10.04'!A$2:B$200,2,FALSE)</f>
        <v>-213</v>
      </c>
      <c r="Q36" s="76">
        <f>P36/B36*1000</f>
        <v>-9.1345741487263048</v>
      </c>
      <c r="R36" s="78">
        <f>(B36/VLOOKUP(A36,'09.04'!A$2:B$200,2,FALSE)-1)/3</f>
        <v>6.6536337757656813E-2</v>
      </c>
      <c r="S36" s="80">
        <f>(F36/E36-1)*100</f>
        <v>228.18011811468813</v>
      </c>
    </row>
    <row r="37" spans="1:19">
      <c r="A37" s="74" t="s">
        <v>4</v>
      </c>
      <c r="B37" s="74">
        <v>533115</v>
      </c>
      <c r="C37" s="74">
        <v>20580</v>
      </c>
      <c r="D37" s="74">
        <v>30502</v>
      </c>
      <c r="E37" s="75">
        <v>3.8699999999999998E-2</v>
      </c>
      <c r="F37" s="8">
        <f>IF(C37&gt;0,C37/(C37+D37),0)</f>
        <v>0.40288164128264359</v>
      </c>
      <c r="G37" s="10">
        <v>333453848</v>
      </c>
      <c r="H37" s="10">
        <v>43701886</v>
      </c>
      <c r="I37" s="11">
        <f>H37/G37</f>
        <v>0.13105827466714373</v>
      </c>
      <c r="J37" s="40">
        <f>B37-D37-C37</f>
        <v>482033</v>
      </c>
      <c r="K37" s="76">
        <f>J37/G37*10000</f>
        <v>14.455763605403048</v>
      </c>
      <c r="L37" s="77">
        <f>C37/G37*1000000000</f>
        <v>61717.686340809603</v>
      </c>
      <c r="M37" s="77">
        <f>SQRT(J37*C37)/G37*1000000</f>
        <v>298.69320113038333</v>
      </c>
      <c r="N37" s="78">
        <f>B37/VLOOKUP(A37,'11.04'!A$2:B$200,2,FALSE)-1</f>
        <v>5.9497950025537705E-2</v>
      </c>
      <c r="O37" s="76">
        <f>(B37-VLOOKUP(A37,'11.04'!A$2:B$200,2,FALSE))/G37*1000000</f>
        <v>89.781540022893964</v>
      </c>
      <c r="P37" s="79">
        <f>B37-2*VLOOKUP(A37,'11.04'!A$2:B$200,2,FALSE)+VLOOKUP(A37,'10.04'!A$2:B$200,2,FALSE)</f>
        <v>-4344</v>
      </c>
      <c r="Q37" s="76">
        <f>P37/B37*1000</f>
        <v>-8.1483357249373967</v>
      </c>
      <c r="R37" s="78">
        <f>(B37/VLOOKUP(A37,'09.04'!A$2:B$200,2,FALSE)-1)/3</f>
        <v>6.4925314597550424E-2</v>
      </c>
      <c r="S37" s="80">
        <f>(F37/E37-1)*100</f>
        <v>941.03783277168895</v>
      </c>
    </row>
    <row r="38" spans="1:19">
      <c r="A38" s="74" t="s">
        <v>131</v>
      </c>
      <c r="B38" s="74">
        <v>2142</v>
      </c>
      <c r="C38" s="74">
        <v>89</v>
      </c>
      <c r="D38" s="74">
        <v>440</v>
      </c>
      <c r="E38" s="75">
        <v>4.1599999999999998E-2</v>
      </c>
      <c r="F38" s="8">
        <f>IF(C38&gt;0,C38/(C38+D38),0)</f>
        <v>0.16824196597353497</v>
      </c>
      <c r="G38" s="10">
        <v>45603404</v>
      </c>
      <c r="H38" s="10">
        <v>5013375</v>
      </c>
      <c r="I38" s="11">
        <f>H38/G38</f>
        <v>0.10993422771686079</v>
      </c>
      <c r="J38" s="40">
        <f>B38-D38-C38</f>
        <v>1613</v>
      </c>
      <c r="K38" s="76">
        <f>J38/G38*10000</f>
        <v>0.35370166665628733</v>
      </c>
      <c r="L38" s="77">
        <f>C38/G38*1000000000</f>
        <v>1951.6087000873883</v>
      </c>
      <c r="M38" s="77">
        <f>SQRT(J38*C38)/G38*1000000</f>
        <v>8.3083527241073476</v>
      </c>
      <c r="N38" s="78">
        <f>B38/VLOOKUP(A38,'11.04'!A$2:B$200,2,FALSE)-1</f>
        <v>8.4556962025316373E-2</v>
      </c>
      <c r="O38" s="76">
        <f>(B38-VLOOKUP(A38,'11.04'!A$2:B$200,2,FALSE))/G38*1000000</f>
        <v>3.6620073361190317</v>
      </c>
      <c r="P38" s="79">
        <f>B38-2*VLOOKUP(A38,'11.04'!A$2:B$200,2,FALSE)+VLOOKUP(A38,'10.04'!A$2:B$200,2,FALSE)</f>
        <v>86</v>
      </c>
      <c r="Q38" s="76">
        <f>P38/B38*1000</f>
        <v>40.149393090569568</v>
      </c>
      <c r="R38" s="78">
        <f>(B38/VLOOKUP(A38,'09.04'!A$2:B$200,2,FALSE)-1)/3</f>
        <v>6.4438254410399257E-2</v>
      </c>
      <c r="S38" s="80">
        <f>(F38/E38-1)*100</f>
        <v>304.4278028209975</v>
      </c>
    </row>
    <row r="39" spans="1:19">
      <c r="A39" s="74" t="s">
        <v>59</v>
      </c>
      <c r="B39" s="74">
        <v>6356</v>
      </c>
      <c r="C39" s="74">
        <v>208</v>
      </c>
      <c r="D39" s="74">
        <v>375</v>
      </c>
      <c r="E39" s="75">
        <v>3.2800000000000003E-2</v>
      </c>
      <c r="F39" s="8">
        <f>IF(C39&gt;0,C39/(C39+D39),0)</f>
        <v>0.35677530017152659</v>
      </c>
      <c r="G39" s="10">
        <v>38654304</v>
      </c>
      <c r="H39" s="10">
        <v>5278397</v>
      </c>
      <c r="I39" s="11">
        <f>H39/G39</f>
        <v>0.13655392682791545</v>
      </c>
      <c r="J39" s="40">
        <f>B39-D39-C39</f>
        <v>5773</v>
      </c>
      <c r="K39" s="76">
        <f>J39/G39*10000</f>
        <v>1.4934947477000231</v>
      </c>
      <c r="L39" s="77">
        <f>C39/G39*1000000000</f>
        <v>5381.0307902581817</v>
      </c>
      <c r="M39" s="77">
        <f>SQRT(J39*C39)/G39*1000000</f>
        <v>28.348794017493407</v>
      </c>
      <c r="N39" s="78">
        <f>B39/VLOOKUP(A39,'11.04'!A$2:B$200,2,FALSE)-1</f>
        <v>4.4021024967148437E-2</v>
      </c>
      <c r="O39" s="76">
        <f>(B39-VLOOKUP(A39,'11.04'!A$2:B$200,2,FALSE))/G39*1000000</f>
        <v>6.9332512105249648</v>
      </c>
      <c r="P39" s="79">
        <f>B39-2*VLOOKUP(A39,'11.04'!A$2:B$200,2,FALSE)+VLOOKUP(A39,'10.04'!A$2:B$200,2,FALSE)</f>
        <v>-245</v>
      </c>
      <c r="Q39" s="76">
        <f>P39/B39*1000</f>
        <v>-38.546255506607928</v>
      </c>
      <c r="R39" s="78">
        <f>(B39/VLOOKUP(A39,'09.04'!A$2:B$200,2,FALSE)-1)/3</f>
        <v>6.3346439493228449E-2</v>
      </c>
      <c r="S39" s="80">
        <f>(F39/E39-1)*100</f>
        <v>987.7295736936785</v>
      </c>
    </row>
    <row r="40" spans="1:19">
      <c r="A40" s="74" t="s">
        <v>20</v>
      </c>
      <c r="B40" s="74">
        <v>24413</v>
      </c>
      <c r="C40" s="74">
        <v>2643</v>
      </c>
      <c r="D40" s="74">
        <v>914</v>
      </c>
      <c r="E40" s="75">
        <v>0.10829999999999999</v>
      </c>
      <c r="F40" s="8">
        <f>IF(C40&gt;0,C40/(C40+D40),0)</f>
        <v>0.74304188923249925</v>
      </c>
      <c r="G40" s="10">
        <v>17207441</v>
      </c>
      <c r="H40" s="10">
        <v>2679933</v>
      </c>
      <c r="I40" s="11">
        <f>H40/G40</f>
        <v>0.15574268132024977</v>
      </c>
      <c r="J40" s="40">
        <f>B40-D40-C40</f>
        <v>20856</v>
      </c>
      <c r="K40" s="76">
        <f>J40/G40*10000</f>
        <v>12.120337939848232</v>
      </c>
      <c r="L40" s="77">
        <f>C40/G40*1000000000</f>
        <v>153596.34241953815</v>
      </c>
      <c r="M40" s="77">
        <f>SQRT(J40*C40)/G40*1000000</f>
        <v>431.46721502907366</v>
      </c>
      <c r="N40" s="78">
        <f>B40/VLOOKUP(A40,'11.04'!A$2:B$200,2,FALSE)-1</f>
        <v>5.697709659263106E-2</v>
      </c>
      <c r="O40" s="76">
        <f>(B40-VLOOKUP(A40,'11.04'!A$2:B$200,2,FALSE))/G40*1000000</f>
        <v>76.47854204468868</v>
      </c>
      <c r="P40" s="79">
        <f>B40-2*VLOOKUP(A40,'11.04'!A$2:B$200,2,FALSE)+VLOOKUP(A40,'10.04'!A$2:B$200,2,FALSE)</f>
        <v>-19</v>
      </c>
      <c r="Q40" s="76">
        <f>P40/B40*1000</f>
        <v>-0.77827387047884322</v>
      </c>
      <c r="R40" s="78">
        <f>(B40/VLOOKUP(A40,'09.04'!A$2:B$200,2,FALSE)-1)/3</f>
        <v>6.2679449121611761E-2</v>
      </c>
      <c r="S40" s="80">
        <f>(F40/E40-1)*100</f>
        <v>586.09592726915912</v>
      </c>
    </row>
    <row r="41" spans="1:19">
      <c r="A41" s="74" t="s">
        <v>24</v>
      </c>
      <c r="B41" s="74">
        <v>29647</v>
      </c>
      <c r="C41" s="74">
        <v>3600</v>
      </c>
      <c r="D41" s="74">
        <v>6463</v>
      </c>
      <c r="E41" s="75">
        <v>0.1215</v>
      </c>
      <c r="F41" s="8">
        <f>IF(C41&gt;0,C41/(C41+D41),0)</f>
        <v>0.35774619894663617</v>
      </c>
      <c r="G41" s="10">
        <v>25812476</v>
      </c>
      <c r="H41" s="10">
        <v>2099099</v>
      </c>
      <c r="I41" s="11">
        <f>H41/G41</f>
        <v>8.1321102245286353E-2</v>
      </c>
      <c r="J41" s="40">
        <f>B41-D41-C41</f>
        <v>19584</v>
      </c>
      <c r="K41" s="76">
        <f>J41/G41*10000</f>
        <v>7.5870288460510338</v>
      </c>
      <c r="L41" s="77">
        <f>C41/G41*1000000000</f>
        <v>139467.44202299695</v>
      </c>
      <c r="M41" s="77">
        <f>SQRT(J41*C41)/G41*1000000</f>
        <v>325.29117813328844</v>
      </c>
      <c r="N41" s="78">
        <f>B41/VLOOKUP(A41,'11.04'!A$2:B$200,2,FALSE)-1</f>
        <v>5.8141194946106145E-2</v>
      </c>
      <c r="O41" s="76">
        <f>(B41-VLOOKUP(A41,'11.04'!A$2:B$200,2,FALSE))/G41*1000000</f>
        <v>63.109017515406116</v>
      </c>
      <c r="P41" s="79">
        <f>B41-2*VLOOKUP(A41,'11.04'!A$2:B$200,2,FALSE)+VLOOKUP(A41,'10.04'!A$2:B$200,2,FALSE)</f>
        <v>-1406</v>
      </c>
      <c r="Q41" s="76">
        <f>P41/B41*1000</f>
        <v>-47.424697271224744</v>
      </c>
      <c r="R41" s="78">
        <f>(B41/VLOOKUP(A41,'09.04'!A$2:B$200,2,FALSE)-1)/3</f>
        <v>6.2228982374681475E-2</v>
      </c>
      <c r="S41" s="80">
        <f>(F41/E41-1)*100</f>
        <v>194.44131600546189</v>
      </c>
    </row>
    <row r="42" spans="1:19">
      <c r="A42" s="74" t="s">
        <v>141</v>
      </c>
      <c r="B42" s="74">
        <v>1825</v>
      </c>
      <c r="C42" s="74">
        <v>275</v>
      </c>
      <c r="D42" s="74">
        <v>460</v>
      </c>
      <c r="E42" s="75">
        <v>0.1507</v>
      </c>
      <c r="F42" s="8">
        <f>IF(C42&gt;0,C42/(C42+D42),0)</f>
        <v>0.37414965986394561</v>
      </c>
      <c r="G42" s="10">
        <v>43431430</v>
      </c>
      <c r="H42" s="10">
        <v>2263259</v>
      </c>
      <c r="I42" s="11">
        <f>H42/G42</f>
        <v>5.2111086372242404E-2</v>
      </c>
      <c r="J42" s="40">
        <f>B42-D42-C42</f>
        <v>1090</v>
      </c>
      <c r="K42" s="76">
        <f>J42/G42*10000</f>
        <v>0.25097032264422331</v>
      </c>
      <c r="L42" s="77">
        <f>C42/G42*1000000000</f>
        <v>6331.8200667120564</v>
      </c>
      <c r="M42" s="77">
        <f>SQRT(J42*C42)/G42*1000000</f>
        <v>12.605946712039886</v>
      </c>
      <c r="N42" s="78">
        <f>B42/VLOOKUP(A42,'11.04'!A$2:B$200,2,FALSE)-1</f>
        <v>3.6342986939239097E-2</v>
      </c>
      <c r="O42" s="76">
        <f>(B42-VLOOKUP(A42,'11.04'!A$2:B$200,2,FALSE))/G42*1000000</f>
        <v>1.4735872155257148</v>
      </c>
      <c r="P42" s="79">
        <f>B42-2*VLOOKUP(A42,'11.04'!A$2:B$200,2,FALSE)+VLOOKUP(A42,'10.04'!A$2:B$200,2,FALSE)</f>
        <v>-31</v>
      </c>
      <c r="Q42" s="76">
        <f>P42/B42*1000</f>
        <v>-16.986301369863014</v>
      </c>
      <c r="R42" s="78">
        <f>(B42/VLOOKUP(A42,'09.04'!A$2:B$200,2,FALSE)-1)/3</f>
        <v>5.3647158608990685E-2</v>
      </c>
      <c r="S42" s="80">
        <f>(F42/E42-1)*100</f>
        <v>148.27449227866333</v>
      </c>
    </row>
    <row r="43" spans="1:19">
      <c r="A43" s="74" t="s">
        <v>36</v>
      </c>
      <c r="B43" s="74">
        <v>10878</v>
      </c>
      <c r="C43" s="74">
        <v>103</v>
      </c>
      <c r="D43" s="74">
        <v>1388</v>
      </c>
      <c r="E43" s="75">
        <v>9.4999999999999998E-3</v>
      </c>
      <c r="F43" s="8">
        <f>IF(C43&gt;0,C43/(C43+D43),0)</f>
        <v>6.9081153588195846E-2</v>
      </c>
      <c r="G43" s="10">
        <v>8723025</v>
      </c>
      <c r="H43" s="10">
        <v>878824</v>
      </c>
      <c r="I43" s="11">
        <f>H43/G43</f>
        <v>0.1007476190885616</v>
      </c>
      <c r="J43" s="40">
        <f>B43-D43-C43</f>
        <v>9387</v>
      </c>
      <c r="K43" s="76">
        <f>J43/G43*10000</f>
        <v>10.761175165725193</v>
      </c>
      <c r="L43" s="77">
        <f>C43/G43*1000000000</f>
        <v>11807.830425798389</v>
      </c>
      <c r="M43" s="77">
        <f>SQRT(J43*C43)/G43*1000000</f>
        <v>112.72361400309873</v>
      </c>
      <c r="N43" s="78">
        <f>B43/VLOOKUP(A43,'11.04'!A$2:B$200,2,FALSE)-1</f>
        <v>3.5506901475487851E-2</v>
      </c>
      <c r="O43" s="76">
        <f>(B43-VLOOKUP(A43,'11.04'!A$2:B$200,2,FALSE))/G43*1000000</f>
        <v>42.760395619638835</v>
      </c>
      <c r="P43" s="79">
        <f>B43-2*VLOOKUP(A43,'11.04'!A$2:B$200,2,FALSE)+VLOOKUP(A43,'10.04'!A$2:B$200,2,FALSE)</f>
        <v>-164</v>
      </c>
      <c r="Q43" s="76">
        <f>P43/B43*1000</f>
        <v>-15.076300790586505</v>
      </c>
      <c r="R43" s="78">
        <f>(B43/VLOOKUP(A43,'09.04'!A$2:B$200,2,FALSE)-1)/3</f>
        <v>5.2247270664965262E-2</v>
      </c>
      <c r="S43" s="80">
        <f>(F43/E43-1)*100</f>
        <v>627.17003777048262</v>
      </c>
    </row>
    <row r="44" spans="1:19">
      <c r="A44" s="74" t="s">
        <v>12</v>
      </c>
      <c r="B44" s="74">
        <v>129654</v>
      </c>
      <c r="C44" s="74">
        <v>13832</v>
      </c>
      <c r="D44" s="74">
        <v>26391</v>
      </c>
      <c r="E44" s="75">
        <v>0.1067</v>
      </c>
      <c r="F44" s="8">
        <f>IF(C44&gt;0,C44/(C44+D44),0)</f>
        <v>0.34388285309400096</v>
      </c>
      <c r="G44" s="10">
        <v>65786616</v>
      </c>
      <c r="H44" s="10">
        <v>11009599</v>
      </c>
      <c r="I44" s="11">
        <f>H44/G44</f>
        <v>0.16735317408635214</v>
      </c>
      <c r="J44" s="40">
        <f>B44-D44-C44</f>
        <v>89431</v>
      </c>
      <c r="K44" s="76">
        <f>J44/G44*10000</f>
        <v>13.59410248431079</v>
      </c>
      <c r="L44" s="77">
        <f>C44/G44*1000000000</f>
        <v>210255.53282752831</v>
      </c>
      <c r="M44" s="77">
        <f>SQRT(J44*C44)/G44*1000000</f>
        <v>534.62465909746356</v>
      </c>
      <c r="N44" s="78">
        <f>B44/VLOOKUP(A44,'11.04'!A$2:B$200,2,FALSE)-1</f>
        <v>3.8320159527184483E-2</v>
      </c>
      <c r="O44" s="76">
        <f>(B44-VLOOKUP(A44,'11.04'!A$2:B$200,2,FALSE))/G44*1000000</f>
        <v>72.735159382571069</v>
      </c>
      <c r="P44" s="79">
        <f>B44-2*VLOOKUP(A44,'11.04'!A$2:B$200,2,FALSE)+VLOOKUP(A44,'10.04'!A$2:B$200,2,FALSE)</f>
        <v>-2335</v>
      </c>
      <c r="Q44" s="76">
        <f>P44/B44*1000</f>
        <v>-18.00947136224104</v>
      </c>
      <c r="R44" s="78">
        <f>(B44/VLOOKUP(A44,'09.04'!A$2:B$200,2,FALSE)-1)/3</f>
        <v>4.9296148738379841E-2</v>
      </c>
      <c r="S44" s="80">
        <f>(F44/E44-1)*100</f>
        <v>222.2894593195885</v>
      </c>
    </row>
    <row r="45" spans="1:19">
      <c r="A45" s="74" t="s">
        <v>138</v>
      </c>
      <c r="B45" s="74">
        <v>1534</v>
      </c>
      <c r="C45" s="74">
        <v>21</v>
      </c>
      <c r="D45" s="74">
        <v>323</v>
      </c>
      <c r="E45" s="75">
        <v>1.37E-2</v>
      </c>
      <c r="F45" s="8">
        <f>IF(C45&gt;0,C45/(C45+D45),0)</f>
        <v>6.1046511627906974E-2</v>
      </c>
      <c r="G45" s="28">
        <v>4168978</v>
      </c>
      <c r="H45" s="28">
        <v>703199</v>
      </c>
      <c r="I45" s="11">
        <f>H45/G45</f>
        <v>0.16867419305163039</v>
      </c>
      <c r="J45" s="40">
        <f>B45-D45-C45</f>
        <v>1190</v>
      </c>
      <c r="K45" s="76">
        <f>J45/G45*10000</f>
        <v>2.8544165980247436</v>
      </c>
      <c r="L45" s="77">
        <f>C45/G45*1000000000</f>
        <v>5037.2057612201361</v>
      </c>
      <c r="M45" s="77">
        <f>SQRT(J45*C45)/G45*1000000</f>
        <v>37.918707431151475</v>
      </c>
      <c r="N45" s="78">
        <f>B45/VLOOKUP(A45,'11.04'!A$2:B$200,2,FALSE)-1</f>
        <v>2.6086956521739202E-2</v>
      </c>
      <c r="O45" s="76">
        <f>(B45-VLOOKUP(A45,'11.04'!A$2:B$200,2,FALSE))/G45*1000000</f>
        <v>9.3548106994088247</v>
      </c>
      <c r="P45" s="79">
        <f>B45-2*VLOOKUP(A45,'11.04'!A$2:B$200,2,FALSE)+VLOOKUP(A45,'10.04'!A$2:B$200,2,FALSE)</f>
        <v>-49</v>
      </c>
      <c r="Q45" s="76">
        <f>P45/B45*1000</f>
        <v>-31.942633637548894</v>
      </c>
      <c r="R45" s="78">
        <f>(B45/VLOOKUP(A45,'09.04'!A$2:B$200,2,FALSE)-1)/3</f>
        <v>4.7406304293869418E-2</v>
      </c>
      <c r="S45" s="80">
        <f>(F45/E45-1)*100</f>
        <v>345.59497538618234</v>
      </c>
    </row>
    <row r="46" spans="1:19">
      <c r="A46" s="74" t="s">
        <v>67</v>
      </c>
      <c r="B46" s="74">
        <v>2974</v>
      </c>
      <c r="C46" s="74">
        <v>49</v>
      </c>
      <c r="D46" s="74">
        <v>300</v>
      </c>
      <c r="E46" s="75">
        <v>1.6500000000000001E-2</v>
      </c>
      <c r="F46" s="8">
        <f>IF(C46&gt;0,C46/(C46+D46),0)</f>
        <v>0.14040114613180515</v>
      </c>
      <c r="G46" s="10">
        <v>5636544</v>
      </c>
      <c r="H46" s="10">
        <v>1003032</v>
      </c>
      <c r="I46" s="11">
        <f>H46/G46</f>
        <v>0.17795159587151277</v>
      </c>
      <c r="J46" s="40">
        <f>B46-D46-C46</f>
        <v>2625</v>
      </c>
      <c r="K46" s="76">
        <f>J46/G46*10000</f>
        <v>4.6571090370269443</v>
      </c>
      <c r="L46" s="77">
        <f>C46/G46*1000000000</f>
        <v>8693.2702024502942</v>
      </c>
      <c r="M46" s="77">
        <f>SQRT(J46*C46)/G46*1000000</f>
        <v>63.628222685494144</v>
      </c>
      <c r="N46" s="78">
        <f>B46/VLOOKUP(A46,'11.04'!A$2:B$200,2,FALSE)-1</f>
        <v>2.3752151462994808E-2</v>
      </c>
      <c r="O46" s="76">
        <f>(B46-VLOOKUP(A46,'11.04'!A$2:B$200,2,FALSE))/G46*1000000</f>
        <v>12.241543754470825</v>
      </c>
      <c r="P46" s="79">
        <f>B46-2*VLOOKUP(A46,'11.04'!A$2:B$200,2,FALSE)+VLOOKUP(A46,'10.04'!A$2:B$200,2,FALSE)</f>
        <v>-231</v>
      </c>
      <c r="Q46" s="76">
        <f>P46/B46*1000</f>
        <v>-77.673167451244112</v>
      </c>
      <c r="R46" s="78">
        <f>(B46/VLOOKUP(A46,'09.04'!A$2:B$200,2,FALSE)-1)/3</f>
        <v>4.7216890595009588E-2</v>
      </c>
      <c r="S46" s="80">
        <f>(F46/E46-1)*100</f>
        <v>750.9160371624555</v>
      </c>
    </row>
    <row r="47" spans="1:19">
      <c r="A47" s="74" t="s">
        <v>127</v>
      </c>
      <c r="B47" s="74">
        <v>4648</v>
      </c>
      <c r="C47" s="74">
        <v>297</v>
      </c>
      <c r="D47" s="74">
        <v>197</v>
      </c>
      <c r="E47" s="75">
        <v>6.3899999999999998E-2</v>
      </c>
      <c r="F47" s="8">
        <f>IF(C47&gt;0,C47/(C47+D47),0)</f>
        <v>0.60121457489878538</v>
      </c>
      <c r="G47" s="10">
        <v>108481655</v>
      </c>
      <c r="H47" s="10">
        <v>4614648</v>
      </c>
      <c r="I47" s="11">
        <f>H47/G47</f>
        <v>4.253851031310317E-2</v>
      </c>
      <c r="J47" s="40">
        <f>B47-D47-C47</f>
        <v>4154</v>
      </c>
      <c r="K47" s="76">
        <f>J47/G47*10000</f>
        <v>0.3829218866544763</v>
      </c>
      <c r="L47" s="77">
        <f>C47/G47*1000000000</f>
        <v>2737.7900899465444</v>
      </c>
      <c r="M47" s="77">
        <f>SQRT(J47*C47)/G47*1000000</f>
        <v>10.238944020289686</v>
      </c>
      <c r="N47" s="78">
        <f>B47/VLOOKUP(A47,'11.04'!A$2:B$200,2,FALSE)-1</f>
        <v>4.9683830171635135E-2</v>
      </c>
      <c r="O47" s="76">
        <f>(B47-VLOOKUP(A47,'11.04'!A$2:B$200,2,FALSE))/G47*1000000</f>
        <v>2.0279926592196622</v>
      </c>
      <c r="P47" s="79">
        <f>B47-2*VLOOKUP(A47,'11.04'!A$2:B$200,2,FALSE)+VLOOKUP(A47,'10.04'!A$2:B$200,2,FALSE)</f>
        <v>-132</v>
      </c>
      <c r="Q47" s="76">
        <f>P47/B47*1000</f>
        <v>-28.399311531841654</v>
      </c>
      <c r="R47" s="78">
        <f>(B47/VLOOKUP(A47,'09.04'!A$2:B$200,2,FALSE)-1)/3</f>
        <v>4.6777886817140978E-2</v>
      </c>
      <c r="S47" s="80">
        <f>(F47/E47-1)*100</f>
        <v>840.86787934082224</v>
      </c>
    </row>
    <row r="48" spans="1:19">
      <c r="A48" s="74" t="s">
        <v>6</v>
      </c>
      <c r="B48" s="74">
        <v>166019</v>
      </c>
      <c r="C48" s="74">
        <v>16972</v>
      </c>
      <c r="D48" s="74">
        <v>62391</v>
      </c>
      <c r="E48" s="75">
        <v>0.1023</v>
      </c>
      <c r="F48" s="8">
        <f>IF(C48&gt;0,C48/(C48+D48),0)</f>
        <v>0.21385280294343711</v>
      </c>
      <c r="G48" s="10">
        <v>45692442</v>
      </c>
      <c r="H48" s="10">
        <v>7821312</v>
      </c>
      <c r="I48" s="11">
        <f>H48/G48</f>
        <v>0.17117299180464024</v>
      </c>
      <c r="J48" s="40">
        <f>B48-D48-C48</f>
        <v>86656</v>
      </c>
      <c r="K48" s="76">
        <f>J48/G48*10000</f>
        <v>18.965062099329252</v>
      </c>
      <c r="L48" s="77">
        <f>C48/G48*1000000000</f>
        <v>371439.98563263478</v>
      </c>
      <c r="M48" s="77">
        <f>SQRT(J48*C48)/G48*1000000</f>
        <v>839.30819093446735</v>
      </c>
      <c r="N48" s="78">
        <f>B48/VLOOKUP(A48,'11.04'!A$2:B$200,2,FALSE)-1</f>
        <v>2.5745743024491619E-2</v>
      </c>
      <c r="O48" s="76">
        <f>(B48-VLOOKUP(A48,'11.04'!A$2:B$200,2,FALSE))/G48*1000000</f>
        <v>91.196701633937622</v>
      </c>
      <c r="P48" s="79">
        <f>B48-2*VLOOKUP(A48,'11.04'!A$2:B$200,2,FALSE)+VLOOKUP(A48,'10.04'!A$2:B$200,2,FALSE)</f>
        <v>-4463</v>
      </c>
      <c r="Q48" s="76">
        <f>P48/B48*1000</f>
        <v>-26.882465260000362</v>
      </c>
      <c r="R48" s="78">
        <f>(B48/VLOOKUP(A48,'09.04'!A$2:B$200,2,FALSE)-1)/3</f>
        <v>4.0028336256915376E-2</v>
      </c>
      <c r="S48" s="80">
        <f>(F48/E48-1)*100</f>
        <v>109.04477316074011</v>
      </c>
    </row>
    <row r="49" spans="1:19">
      <c r="A49" s="74" t="s">
        <v>46</v>
      </c>
      <c r="B49" s="74">
        <v>5996</v>
      </c>
      <c r="C49" s="74">
        <v>260</v>
      </c>
      <c r="D49" s="74">
        <v>1955</v>
      </c>
      <c r="E49" s="75">
        <v>4.3400000000000001E-2</v>
      </c>
      <c r="F49" s="8">
        <f>IF(C49&gt;0,C49/(C49+D49),0)</f>
        <v>0.11738148984198646</v>
      </c>
      <c r="G49" s="10">
        <v>5783798</v>
      </c>
      <c r="H49" s="10">
        <v>987535</v>
      </c>
      <c r="I49" s="11">
        <f>H49/G49</f>
        <v>0.17074161303696983</v>
      </c>
      <c r="J49" s="40">
        <f>B49-D49-C49</f>
        <v>3781</v>
      </c>
      <c r="K49" s="76">
        <f>J49/G49*10000</f>
        <v>6.5372269225170037</v>
      </c>
      <c r="L49" s="77">
        <f>C49/G49*1000000000</f>
        <v>44953.160535689523</v>
      </c>
      <c r="M49" s="77">
        <f>SQRT(J49*C49)/G49*1000000</f>
        <v>171.42608066048129</v>
      </c>
      <c r="N49" s="78">
        <f>B49/VLOOKUP(A49,'11.04'!A$2:B$200,2,FALSE)-1</f>
        <v>3.0417597525348006E-2</v>
      </c>
      <c r="O49" s="76">
        <f>(B49-VLOOKUP(A49,'11.04'!A$2:B$200,2,FALSE))/G49*1000000</f>
        <v>30.602728518527098</v>
      </c>
      <c r="P49" s="79">
        <f>B49-2*VLOOKUP(A49,'11.04'!A$2:B$200,2,FALSE)+VLOOKUP(A49,'10.04'!A$2:B$200,2,FALSE)</f>
        <v>-7</v>
      </c>
      <c r="Q49" s="76">
        <f>P49/B49*1000</f>
        <v>-1.1674449633088726</v>
      </c>
      <c r="R49" s="78">
        <f>(B49/VLOOKUP(A49,'09.04'!A$2:B$200,2,FALSE)-1)/3</f>
        <v>3.6653091447611974E-2</v>
      </c>
      <c r="S49" s="80">
        <f>(F49/E49-1)*100</f>
        <v>170.46426230872456</v>
      </c>
    </row>
    <row r="50" spans="1:19">
      <c r="A50" s="74" t="s">
        <v>44</v>
      </c>
      <c r="B50" s="74">
        <v>4683</v>
      </c>
      <c r="C50" s="74">
        <v>76</v>
      </c>
      <c r="D50" s="74">
        <v>2108</v>
      </c>
      <c r="E50" s="75">
        <v>1.6299999999999999E-2</v>
      </c>
      <c r="F50" s="8">
        <f>IF(C50&gt;0,C50/(C50+D50),0)</f>
        <v>3.47985347985348E-2</v>
      </c>
      <c r="G50" s="10">
        <v>32581623</v>
      </c>
      <c r="H50" s="10">
        <v>1614554</v>
      </c>
      <c r="I50" s="11">
        <f>H50/G50</f>
        <v>4.9554130560039933E-2</v>
      </c>
      <c r="J50" s="40">
        <f>B50-D50-C50</f>
        <v>2499</v>
      </c>
      <c r="K50" s="76">
        <f>J50/G50*10000</f>
        <v>0.76699678220449596</v>
      </c>
      <c r="L50" s="77">
        <f>C50/G50*1000000000</f>
        <v>2332.6032592053502</v>
      </c>
      <c r="M50" s="77">
        <f>SQRT(J50*C50)/G50*1000000</f>
        <v>13.375721266422321</v>
      </c>
      <c r="N50" s="78">
        <f>B50/VLOOKUP(A50,'11.04'!A$2:B$200,2,FALSE)-1</f>
        <v>3.3774834437086065E-2</v>
      </c>
      <c r="O50" s="76">
        <f>(B50-VLOOKUP(A50,'11.04'!A$2:B$200,2,FALSE))/G50*1000000</f>
        <v>4.695898666558139</v>
      </c>
      <c r="P50" s="79">
        <f>B50-2*VLOOKUP(A50,'11.04'!A$2:B$200,2,FALSE)+VLOOKUP(A50,'10.04'!A$2:B$200,2,FALSE)</f>
        <v>-149</v>
      </c>
      <c r="Q50" s="76">
        <f>P50/B50*1000</f>
        <v>-31.8172111894085</v>
      </c>
      <c r="R50" s="78">
        <f>(B50/VLOOKUP(A50,'09.04'!A$2:B$200,2,FALSE)-1)/3</f>
        <v>3.5871964679911716E-2</v>
      </c>
      <c r="S50" s="80">
        <f>(F50/E50-1)*100</f>
        <v>113.48794354929326</v>
      </c>
    </row>
    <row r="51" spans="1:19">
      <c r="A51" s="74" t="s">
        <v>8</v>
      </c>
      <c r="B51" s="74">
        <v>125452</v>
      </c>
      <c r="C51" s="74">
        <v>2871</v>
      </c>
      <c r="D51" s="74">
        <v>57400</v>
      </c>
      <c r="E51" s="75">
        <v>2.29E-2</v>
      </c>
      <c r="F51" s="8">
        <f>IF(C51&gt;0,C51/(C51+D51),0)</f>
        <v>4.7634849264156891E-2</v>
      </c>
      <c r="G51" s="10">
        <v>81465657</v>
      </c>
      <c r="H51" s="10">
        <v>16771303</v>
      </c>
      <c r="I51" s="11">
        <f>H51/G51</f>
        <v>0.20586960957057032</v>
      </c>
      <c r="J51" s="40">
        <f>B51-D51-C51</f>
        <v>65181</v>
      </c>
      <c r="K51" s="76">
        <f>J51/G51*10000</f>
        <v>8.0010402420249296</v>
      </c>
      <c r="L51" s="77">
        <f>C51/G51*1000000000</f>
        <v>35241.844302562982</v>
      </c>
      <c r="M51" s="77">
        <f>SQRT(J51*C51)/G51*1000000</f>
        <v>167.92004480346696</v>
      </c>
      <c r="N51" s="78">
        <f>B51/VLOOKUP(A51,'11.04'!A$2:B$200,2,FALSE)-1</f>
        <v>2.6855800476381475E-2</v>
      </c>
      <c r="O51" s="76">
        <f>(B51-VLOOKUP(A51,'11.04'!A$2:B$200,2,FALSE))/G51*1000000</f>
        <v>40.274639901326765</v>
      </c>
      <c r="P51" s="79">
        <f>B51-2*VLOOKUP(A51,'11.04'!A$2:B$200,2,FALSE)+VLOOKUP(A51,'10.04'!A$2:B$200,2,FALSE)</f>
        <v>-655</v>
      </c>
      <c r="Q51" s="76">
        <f>P51/B51*1000</f>
        <v>-5.2211204285304342</v>
      </c>
      <c r="R51" s="78">
        <f>(B51/VLOOKUP(A51,'09.04'!A$2:B$200,2,FALSE)-1)/3</f>
        <v>3.5764722496822499E-2</v>
      </c>
      <c r="S51" s="80">
        <f>(F51/E51-1)*100</f>
        <v>108.01244220155849</v>
      </c>
    </row>
    <row r="52" spans="1:19">
      <c r="A52" s="74" t="s">
        <v>50</v>
      </c>
      <c r="B52" s="74">
        <v>5905</v>
      </c>
      <c r="C52" s="74">
        <v>132</v>
      </c>
      <c r="D52" s="74">
        <v>422</v>
      </c>
      <c r="E52" s="75">
        <v>2.24E-2</v>
      </c>
      <c r="F52" s="8">
        <f>IF(C52&gt;0,C52/(C52+D52),0)</f>
        <v>0.23826714801444043</v>
      </c>
      <c r="G52" s="10">
        <v>10581065</v>
      </c>
      <c r="H52" s="10">
        <v>1729195</v>
      </c>
      <c r="I52" s="11">
        <f>H52/G52</f>
        <v>0.16342353061813722</v>
      </c>
      <c r="J52" s="40">
        <f>B52-D52-C52</f>
        <v>5351</v>
      </c>
      <c r="K52" s="76">
        <f>J52/G52*10000</f>
        <v>5.0571468940035809</v>
      </c>
      <c r="L52" s="77">
        <f>C52/G52*1000000000</f>
        <v>12475.114745065832</v>
      </c>
      <c r="M52" s="77">
        <f>SQRT(J52*C52)/G52*1000000</f>
        <v>79.428261837552483</v>
      </c>
      <c r="N52" s="78">
        <f>B52/VLOOKUP(A52,'11.04'!A$2:B$200,2,FALSE)-1</f>
        <v>2.9642545771578099E-2</v>
      </c>
      <c r="O52" s="76">
        <f>(B52-VLOOKUP(A52,'11.04'!A$2:B$200,2,FALSE))/G52*1000000</f>
        <v>16.066435656524177</v>
      </c>
      <c r="P52" s="79">
        <f>B52-2*VLOOKUP(A52,'11.04'!A$2:B$200,2,FALSE)+VLOOKUP(A52,'10.04'!A$2:B$200,2,FALSE)</f>
        <v>24</v>
      </c>
      <c r="Q52" s="76">
        <f>P52/B52*1000</f>
        <v>4.0643522438611344</v>
      </c>
      <c r="R52" s="78">
        <f>(B52/VLOOKUP(A52,'09.04'!A$2:B$200,2,FALSE)-1)/3</f>
        <v>3.5613870665417068E-2</v>
      </c>
      <c r="S52" s="80">
        <f>(F52/E52-1)*100</f>
        <v>963.69262506446626</v>
      </c>
    </row>
    <row r="53" spans="1:19">
      <c r="A53" s="74" t="s">
        <v>69</v>
      </c>
      <c r="B53" s="74">
        <v>2081</v>
      </c>
      <c r="C53" s="74">
        <v>93</v>
      </c>
      <c r="D53" s="74">
        <v>269</v>
      </c>
      <c r="E53" s="75">
        <v>4.4699999999999997E-2</v>
      </c>
      <c r="F53" s="8">
        <f>IF(C53&gt;0,C53/(C53+D53),0)</f>
        <v>0.25690607734806631</v>
      </c>
      <c r="G53" s="10">
        <v>10748112</v>
      </c>
      <c r="H53" s="10">
        <v>2108406</v>
      </c>
      <c r="I53" s="11">
        <f>H53/G53</f>
        <v>0.19616524278868699</v>
      </c>
      <c r="J53" s="40">
        <f>B53-D53-C53</f>
        <v>1719</v>
      </c>
      <c r="K53" s="76">
        <f>J53/G53*10000</f>
        <v>1.5993506580504557</v>
      </c>
      <c r="L53" s="77">
        <f>C53/G53*1000000000</f>
        <v>8652.6824432049089</v>
      </c>
      <c r="M53" s="77">
        <f>SQRT(J53*C53)/G53*1000000</f>
        <v>37.200367416789575</v>
      </c>
      <c r="N53" s="78">
        <f>B53/VLOOKUP(A53,'11.04'!A$2:B$200,2,FALSE)-1</f>
        <v>3.4808552958726979E-2</v>
      </c>
      <c r="O53" s="76">
        <f>(B53-VLOOKUP(A53,'11.04'!A$2:B$200,2,FALSE))/G53*1000000</f>
        <v>6.5127717314445546</v>
      </c>
      <c r="P53" s="79">
        <f>B53-2*VLOOKUP(A53,'11.04'!A$2:B$200,2,FALSE)+VLOOKUP(A53,'10.04'!A$2:B$200,2,FALSE)</f>
        <v>14</v>
      </c>
      <c r="Q53" s="76">
        <f>P53/B53*1000</f>
        <v>6.7275348390197021</v>
      </c>
      <c r="R53" s="78">
        <f>(B53/VLOOKUP(A53,'09.04'!A$2:B$200,2,FALSE)-1)/3</f>
        <v>3.485491861288037E-2</v>
      </c>
      <c r="S53" s="80">
        <f>(F53/E53-1)*100</f>
        <v>474.73395379880617</v>
      </c>
    </row>
    <row r="54" spans="1:19">
      <c r="A54" s="74" t="s">
        <v>74</v>
      </c>
      <c r="B54" s="74">
        <v>2028</v>
      </c>
      <c r="C54" s="74">
        <v>25</v>
      </c>
      <c r="D54" s="74">
        <v>410</v>
      </c>
      <c r="E54" s="75">
        <v>1.24E-2</v>
      </c>
      <c r="F54" s="8">
        <f>IF(C54&gt;0,C54/(C54+D54),0)</f>
        <v>5.7471264367816091E-2</v>
      </c>
      <c r="G54" s="10">
        <v>57370084</v>
      </c>
      <c r="H54" s="10">
        <v>3253808</v>
      </c>
      <c r="I54" s="11">
        <f>H54/G54</f>
        <v>5.6716110089711565E-2</v>
      </c>
      <c r="J54" s="40">
        <f>B54-D54-C54</f>
        <v>1593</v>
      </c>
      <c r="K54" s="76">
        <f>J54/G54*10000</f>
        <v>0.27767085019432775</v>
      </c>
      <c r="L54" s="77">
        <f>C54/G54*1000000000</f>
        <v>435.7671848624102</v>
      </c>
      <c r="M54" s="77">
        <f>SQRT(J54*C54)/G54*1000000</f>
        <v>3.4785031940122497</v>
      </c>
      <c r="N54" s="78">
        <f>B54/VLOOKUP(A54,'11.04'!A$2:B$200,2,FALSE)-1</f>
        <v>1.248127808287558E-2</v>
      </c>
      <c r="O54" s="76">
        <f>(B54-VLOOKUP(A54,'11.04'!A$2:B$200,2,FALSE))/G54*1000000</f>
        <v>0.43576718486241017</v>
      </c>
      <c r="P54" s="79">
        <f>B54-2*VLOOKUP(A54,'11.04'!A$2:B$200,2,FALSE)+VLOOKUP(A54,'10.04'!A$2:B$200,2,FALSE)</f>
        <v>-44</v>
      </c>
      <c r="Q54" s="76">
        <f>P54/B54*1000</f>
        <v>-21.696252465483234</v>
      </c>
      <c r="R54" s="78">
        <f>(B54/VLOOKUP(A54,'09.04'!A$2:B$200,2,FALSE)-1)/3</f>
        <v>3.3062330623306213E-2</v>
      </c>
      <c r="S54" s="80">
        <f>(F54/E54-1)*100</f>
        <v>363.47793845012973</v>
      </c>
    </row>
    <row r="55" spans="1:19">
      <c r="A55" s="74" t="s">
        <v>151</v>
      </c>
      <c r="B55" s="74">
        <v>1318</v>
      </c>
      <c r="C55" s="74">
        <v>72</v>
      </c>
      <c r="D55" s="74">
        <v>601</v>
      </c>
      <c r="E55" s="75">
        <v>5.4699999999999999E-2</v>
      </c>
      <c r="F55" s="8">
        <f>IF(C55&gt;0,C55/(C55+D55),0)</f>
        <v>0.10698365527488855</v>
      </c>
      <c r="G55" s="10">
        <v>42542797</v>
      </c>
      <c r="H55" s="10">
        <v>1297176</v>
      </c>
      <c r="I55" s="11">
        <f>H55/G55</f>
        <v>3.0491084072351897E-2</v>
      </c>
      <c r="J55" s="40">
        <f>B55-D55-C55</f>
        <v>645</v>
      </c>
      <c r="K55" s="76">
        <f>J55/G55*10000</f>
        <v>0.15161203434743606</v>
      </c>
      <c r="L55" s="77">
        <f>C55/G55*1000000000</f>
        <v>1692.4134066690538</v>
      </c>
      <c r="M55" s="77">
        <f>SQRT(J55*C55)/G55*1000000</f>
        <v>5.0654737146881912</v>
      </c>
      <c r="N55" s="78">
        <f>B55/VLOOKUP(A55,'11.04'!A$2:B$200,2,FALSE)-1</f>
        <v>3.0492572322126765E-2</v>
      </c>
      <c r="O55" s="76">
        <f>(B55-VLOOKUP(A55,'11.04'!A$2:B$200,2,FALSE))/G55*1000000</f>
        <v>0.91672392861240415</v>
      </c>
      <c r="P55" s="79">
        <f>B55-2*VLOOKUP(A55,'11.04'!A$2:B$200,2,FALSE)+VLOOKUP(A55,'10.04'!A$2:B$200,2,FALSE)</f>
        <v>-8</v>
      </c>
      <c r="Q55" s="76">
        <f>P55/B55*1000</f>
        <v>-6.0698027314112295</v>
      </c>
      <c r="R55" s="78">
        <f>(B55/VLOOKUP(A55,'09.04'!A$2:B$200,2,FALSE)-1)/3</f>
        <v>3.2168607875762589E-2</v>
      </c>
      <c r="S55" s="80">
        <f>(F55/E55-1)*100</f>
        <v>95.582550776761522</v>
      </c>
    </row>
    <row r="56" spans="1:19">
      <c r="A56" s="74" t="s">
        <v>2</v>
      </c>
      <c r="B56" s="74">
        <v>152271</v>
      </c>
      <c r="C56" s="74">
        <v>19468</v>
      </c>
      <c r="D56" s="74">
        <v>32534</v>
      </c>
      <c r="E56" s="75">
        <v>0.12790000000000001</v>
      </c>
      <c r="F56" s="8">
        <f>IF(C56&gt;0,C56/(C56+D56),0)</f>
        <v>0.37437021653013347</v>
      </c>
      <c r="G56" s="10">
        <v>60015723</v>
      </c>
      <c r="H56" s="10">
        <v>12152963</v>
      </c>
      <c r="I56" s="11">
        <f>H56/G56</f>
        <v>0.20249631917289407</v>
      </c>
      <c r="J56" s="40">
        <f>B56-D56-C56</f>
        <v>100269</v>
      </c>
      <c r="K56" s="76">
        <f>J56/G56*10000</f>
        <v>16.707121898706443</v>
      </c>
      <c r="L56" s="77">
        <f>C56/G56*1000000000</f>
        <v>324381.66245202115</v>
      </c>
      <c r="M56" s="77">
        <f>SQRT(J56*C56)/G56*1000000</f>
        <v>736.17144581211267</v>
      </c>
      <c r="N56" s="78">
        <f>B56/VLOOKUP(A56,'11.04'!A$2:B$200,2,FALSE)-1</f>
        <v>3.1807124416406429E-2</v>
      </c>
      <c r="O56" s="76">
        <f>(B56-VLOOKUP(A56,'11.04'!A$2:B$200,2,FALSE))/G56*1000000</f>
        <v>78.212837659224732</v>
      </c>
      <c r="P56" s="79">
        <f>B56-2*VLOOKUP(A56,'11.04'!A$2:B$200,2,FALSE)+VLOOKUP(A56,'10.04'!A$2:B$200,2,FALSE)</f>
        <v>743</v>
      </c>
      <c r="Q56" s="76">
        <f>P56/B56*1000</f>
        <v>4.8794583341542381</v>
      </c>
      <c r="R56" s="78">
        <f>(B56/VLOOKUP(A56,'09.04'!A$2:B$200,2,FALSE)-1)/3</f>
        <v>3.0719685558950511E-2</v>
      </c>
      <c r="S56" s="80">
        <f>(F56/E56-1)*100</f>
        <v>192.70540776398235</v>
      </c>
    </row>
    <row r="57" spans="1:19">
      <c r="A57" s="74" t="s">
        <v>14</v>
      </c>
      <c r="B57" s="74">
        <v>25300</v>
      </c>
      <c r="C57" s="74">
        <v>1036</v>
      </c>
      <c r="D57" s="74">
        <v>12100</v>
      </c>
      <c r="E57" s="75">
        <v>4.1000000000000002E-2</v>
      </c>
      <c r="F57" s="8">
        <f>IF(C57&gt;0,C57/(C57+D57),0)</f>
        <v>7.8867235079171746E-2</v>
      </c>
      <c r="G57" s="10">
        <v>8769314</v>
      </c>
      <c r="H57" s="10">
        <v>1482447</v>
      </c>
      <c r="I57" s="11">
        <f>H57/G57</f>
        <v>0.16904936919809235</v>
      </c>
      <c r="J57" s="40">
        <f>B57-D57-C57</f>
        <v>12164</v>
      </c>
      <c r="K57" s="76">
        <f>J57/G57*10000</f>
        <v>13.871096416435767</v>
      </c>
      <c r="L57" s="77">
        <f>C57/G57*1000000000</f>
        <v>118139.22959082091</v>
      </c>
      <c r="M57" s="77">
        <f>SQRT(J57*C57)/G57*1000000</f>
        <v>404.81114661255538</v>
      </c>
      <c r="N57" s="78">
        <f>B57/VLOOKUP(A57,'11.04'!A$2:B$200,2,FALSE)-1</f>
        <v>1.6064257028112428E-2</v>
      </c>
      <c r="O57" s="76">
        <f>(B57-VLOOKUP(A57,'11.04'!A$2:B$200,2,FALSE))/G57*1000000</f>
        <v>45.613602158618107</v>
      </c>
      <c r="P57" s="79">
        <f>B57-2*VLOOKUP(A57,'11.04'!A$2:B$200,2,FALSE)+VLOOKUP(A57,'10.04'!A$2:B$200,2,FALSE)</f>
        <v>-449</v>
      </c>
      <c r="Q57" s="76">
        <f>P57/B57*1000</f>
        <v>-17.747035573122531</v>
      </c>
      <c r="R57" s="78">
        <f>(B57/VLOOKUP(A57,'09.04'!A$2:B$200,2,FALSE)-1)/3</f>
        <v>2.8923253150057244E-2</v>
      </c>
      <c r="S57" s="80">
        <f>(F57/E57-1)*100</f>
        <v>92.359109949199379</v>
      </c>
    </row>
    <row r="58" spans="1:19">
      <c r="A58" s="74" t="s">
        <v>143</v>
      </c>
      <c r="B58" s="74">
        <v>1309</v>
      </c>
      <c r="C58" s="74">
        <v>25</v>
      </c>
      <c r="D58" s="74">
        <v>98</v>
      </c>
      <c r="E58" s="75">
        <v>1.9099999999999999E-2</v>
      </c>
      <c r="F58" s="8">
        <f>IF(C58&gt;0,C58/(C58+D58),0)</f>
        <v>0.2032520325203252</v>
      </c>
      <c r="G58" s="9">
        <v>1291526</v>
      </c>
      <c r="H58" s="10">
        <v>228803</v>
      </c>
      <c r="I58" s="11">
        <f>H58/G58</f>
        <v>0.17715709943121546</v>
      </c>
      <c r="J58" s="40">
        <f>B58-D58-C58</f>
        <v>1186</v>
      </c>
      <c r="K58" s="76">
        <f>J58/G58*10000</f>
        <v>9.1829355351731206</v>
      </c>
      <c r="L58" s="77">
        <f>C58/G58*1000000000</f>
        <v>19356.946743619563</v>
      </c>
      <c r="M58" s="77">
        <f>SQRT(J58*C58)/G58*1000000</f>
        <v>133.32426414739282</v>
      </c>
      <c r="N58" s="78">
        <f>B58/VLOOKUP(A58,'11.04'!A$2:B$200,2,FALSE)-1</f>
        <v>3.8343558282207812E-3</v>
      </c>
      <c r="O58" s="76">
        <f>(B58-VLOOKUP(A58,'11.04'!A$2:B$200,2,FALSE))/G58*1000000</f>
        <v>3.8713893487239122</v>
      </c>
      <c r="P58" s="79">
        <f>B58-2*VLOOKUP(A58,'11.04'!A$2:B$200,2,FALSE)+VLOOKUP(A58,'10.04'!A$2:B$200,2,FALSE)</f>
        <v>-92</v>
      </c>
      <c r="Q58" s="76">
        <f>P58/B58*1000</f>
        <v>-70.28265851795264</v>
      </c>
      <c r="R58" s="78">
        <f>(B58/VLOOKUP(A58,'09.04'!A$2:B$200,2,FALSE)-1)/3</f>
        <v>2.8169014084507078E-2</v>
      </c>
      <c r="S58" s="80">
        <f>(F58/E58-1)*100</f>
        <v>964.14676712212156</v>
      </c>
    </row>
    <row r="59" spans="1:19">
      <c r="A59" s="74" t="s">
        <v>51</v>
      </c>
      <c r="B59" s="74">
        <v>3270</v>
      </c>
      <c r="C59" s="74">
        <v>62</v>
      </c>
      <c r="D59" s="74">
        <v>500</v>
      </c>
      <c r="E59" s="75">
        <v>1.9E-2</v>
      </c>
      <c r="F59" s="8">
        <f>IF(C59&gt;0,C59/(C59+D59),0)</f>
        <v>0.1103202846975089</v>
      </c>
      <c r="G59" s="10">
        <v>629751</v>
      </c>
      <c r="H59" s="10">
        <v>93495</v>
      </c>
      <c r="I59" s="11">
        <f>H59/G59</f>
        <v>0.14846344031212336</v>
      </c>
      <c r="J59" s="40">
        <f>B59-D59-C59</f>
        <v>2708</v>
      </c>
      <c r="K59" s="76">
        <f>J59/G59*10000</f>
        <v>43.001122665942574</v>
      </c>
      <c r="L59" s="77">
        <f>C59/G59*1000000000</f>
        <v>98451.61023960264</v>
      </c>
      <c r="M59" s="77">
        <f>SQRT(J59*C59)/G59*1000000</f>
        <v>650.65580521291906</v>
      </c>
      <c r="N59" s="78">
        <f>B59/VLOOKUP(A59,'11.04'!A$2:B$200,2,FALSE)-1</f>
        <v>1.4582686937635758E-2</v>
      </c>
      <c r="O59" s="76">
        <f>(B59-VLOOKUP(A59,'11.04'!A$2:B$200,2,FALSE))/G59*1000000</f>
        <v>74.63267227840845</v>
      </c>
      <c r="P59" s="79">
        <f>B59-2*VLOOKUP(A59,'11.04'!A$2:B$200,2,FALSE)+VLOOKUP(A59,'10.04'!A$2:B$200,2,FALSE)</f>
        <v>-61</v>
      </c>
      <c r="Q59" s="76">
        <f>P59/B59*1000</f>
        <v>-18.654434250764524</v>
      </c>
      <c r="R59" s="78">
        <f>(B59/VLOOKUP(A59,'09.04'!A$2:B$200,2,FALSE)-1)/3</f>
        <v>2.5928367391782059E-2</v>
      </c>
      <c r="S59" s="80">
        <f>(F59/E59-1)*100</f>
        <v>480.63307735531009</v>
      </c>
    </row>
    <row r="60" spans="1:19">
      <c r="A60" s="74" t="s">
        <v>142</v>
      </c>
      <c r="B60" s="74">
        <v>1330</v>
      </c>
      <c r="C60" s="74">
        <v>4</v>
      </c>
      <c r="D60" s="74">
        <v>471</v>
      </c>
      <c r="E60" s="75">
        <v>3.0999999999999999E-3</v>
      </c>
      <c r="F60" s="8">
        <f>IF(C60&gt;0,C60/(C60+D60),0)</f>
        <v>8.4210526315789472E-3</v>
      </c>
      <c r="G60" s="10">
        <v>4684867</v>
      </c>
      <c r="H60" s="10">
        <v>619770</v>
      </c>
      <c r="I60" s="11">
        <f>H60/G60</f>
        <v>0.1322919092473703</v>
      </c>
      <c r="J60" s="40">
        <f>B60-D60-C60</f>
        <v>855</v>
      </c>
      <c r="K60" s="76">
        <f>J60/G60*10000</f>
        <v>1.825025128781671</v>
      </c>
      <c r="L60" s="77">
        <f>C60/G60*1000000000</f>
        <v>853.81292574581084</v>
      </c>
      <c r="M60" s="77">
        <f>SQRT(J60*C60)/G60*1000000</f>
        <v>12.482908494276099</v>
      </c>
      <c r="N60" s="78">
        <f>B60/VLOOKUP(A60,'11.04'!A$2:B$200,2,FALSE)-1</f>
        <v>1.3719512195121908E-2</v>
      </c>
      <c r="O60" s="76">
        <f>(B60-VLOOKUP(A60,'11.04'!A$2:B$200,2,FALSE))/G60*1000000</f>
        <v>3.8421581658561497</v>
      </c>
      <c r="P60" s="79">
        <f>B60-2*VLOOKUP(A60,'11.04'!A$2:B$200,2,FALSE)+VLOOKUP(A60,'10.04'!A$2:B$200,2,FALSE)</f>
        <v>-11</v>
      </c>
      <c r="Q60" s="76">
        <f>P60/B60*1000</f>
        <v>-8.2706766917293226</v>
      </c>
      <c r="R60" s="78">
        <f>(B60/VLOOKUP(A60,'09.04'!A$2:B$200,2,FALSE)-1)/3</f>
        <v>2.4482109227871973E-2</v>
      </c>
      <c r="S60" s="80">
        <f>(F60/E60-1)*100</f>
        <v>171.64685908319183</v>
      </c>
    </row>
    <row r="61" spans="1:19">
      <c r="A61" s="74" t="s">
        <v>150</v>
      </c>
      <c r="B61" s="74">
        <v>1205</v>
      </c>
      <c r="C61" s="74">
        <v>53</v>
      </c>
      <c r="D61" s="74">
        <v>150</v>
      </c>
      <c r="E61" s="75">
        <v>4.3999999999999997E-2</v>
      </c>
      <c r="F61" s="8">
        <f>IF(C61&gt;0,C61/(C61+D61),0)</f>
        <v>0.26108374384236455</v>
      </c>
      <c r="G61" s="10">
        <v>2082741</v>
      </c>
      <c r="H61" s="10">
        <v>348848</v>
      </c>
      <c r="I61" s="11">
        <f>H61/G61</f>
        <v>0.16749466208232325</v>
      </c>
      <c r="J61" s="40">
        <f>B61-D61-C61</f>
        <v>1002</v>
      </c>
      <c r="K61" s="76">
        <f>J61/G61*10000</f>
        <v>4.8109678543803573</v>
      </c>
      <c r="L61" s="77">
        <f>C61/G61*1000000000</f>
        <v>25447.235157900097</v>
      </c>
      <c r="M61" s="77">
        <f>SQRT(J61*C61)/G61*1000000</f>
        <v>110.64620658997534</v>
      </c>
      <c r="N61" s="78">
        <f>B61/VLOOKUP(A61,'11.04'!A$2:B$200,2,FALSE)-1</f>
        <v>1.4309764309764272E-2</v>
      </c>
      <c r="O61" s="76">
        <f>(B61-VLOOKUP(A61,'11.04'!A$2:B$200,2,FALSE))/G61*1000000</f>
        <v>8.1623207110245577</v>
      </c>
      <c r="P61" s="79">
        <f>B61-2*VLOOKUP(A61,'11.04'!A$2:B$200,2,FALSE)+VLOOKUP(A61,'10.04'!A$2:B$200,2,FALSE)</f>
        <v>-47</v>
      </c>
      <c r="Q61" s="76">
        <f>P61/B61*1000</f>
        <v>-39.004149377593365</v>
      </c>
      <c r="R61" s="78">
        <f>(B61/VLOOKUP(A61,'09.04'!A$2:B$200,2,FALSE)-1)/3</f>
        <v>2.4021352313167228E-2</v>
      </c>
      <c r="S61" s="80">
        <f>(F61/E61-1)*100</f>
        <v>493.37214509628308</v>
      </c>
    </row>
    <row r="62" spans="1:19">
      <c r="A62" s="74" t="s">
        <v>22</v>
      </c>
      <c r="B62" s="74">
        <v>13945</v>
      </c>
      <c r="C62" s="74">
        <v>350</v>
      </c>
      <c r="D62" s="74">
        <v>6987</v>
      </c>
      <c r="E62" s="75">
        <v>2.5100000000000001E-2</v>
      </c>
      <c r="F62" s="8">
        <f>IF(C62&gt;0,C62/(C62+D62),0)</f>
        <v>4.7703421016764343E-2</v>
      </c>
      <c r="G62" s="10">
        <v>8692741</v>
      </c>
      <c r="H62" s="10">
        <v>1585001</v>
      </c>
      <c r="I62" s="11">
        <f>H62/G62</f>
        <v>0.18233615841079356</v>
      </c>
      <c r="J62" s="40">
        <f>B62-D62-C62</f>
        <v>6608</v>
      </c>
      <c r="K62" s="76">
        <f>J62/G62*10000</f>
        <v>7.6017449501831473</v>
      </c>
      <c r="L62" s="77">
        <f>C62/G62*1000000000</f>
        <v>40263.479609020906</v>
      </c>
      <c r="M62" s="77">
        <f>SQRT(J62*C62)/G62*1000000</f>
        <v>174.949336321884</v>
      </c>
      <c r="N62" s="78">
        <f>B62/VLOOKUP(A62,'11.04'!A$2:B$200,2,FALSE)-1</f>
        <v>1.4624563445867267E-2</v>
      </c>
      <c r="O62" s="76">
        <f>(B62-VLOOKUP(A62,'11.04'!A$2:B$200,2,FALSE))/G62*1000000</f>
        <v>23.122741146894864</v>
      </c>
      <c r="P62" s="79">
        <f>B62-2*VLOOKUP(A62,'11.04'!A$2:B$200,2,FALSE)+VLOOKUP(A62,'10.04'!A$2:B$200,2,FALSE)</f>
        <v>-237</v>
      </c>
      <c r="Q62" s="76">
        <f>P62/B62*1000</f>
        <v>-16.995338831122268</v>
      </c>
      <c r="R62" s="78">
        <f>(B62/VLOOKUP(A62,'09.04'!A$2:B$200,2,FALSE)-1)/3</f>
        <v>2.3928470781133877E-2</v>
      </c>
      <c r="S62" s="80">
        <f>(F62/E62-1)*100</f>
        <v>90.053470186312111</v>
      </c>
    </row>
    <row r="63" spans="1:19">
      <c r="A63" s="74" t="s">
        <v>28</v>
      </c>
      <c r="B63" s="74">
        <v>6409</v>
      </c>
      <c r="C63" s="74">
        <v>119</v>
      </c>
      <c r="D63" s="74">
        <v>91</v>
      </c>
      <c r="E63" s="75">
        <v>1.8599999999999998E-2</v>
      </c>
      <c r="F63" s="8">
        <f>IF(C63&gt;0,C63/(C63+D63),0)</f>
        <v>0.56666666666666665</v>
      </c>
      <c r="G63" s="10">
        <v>5532096</v>
      </c>
      <c r="H63" s="10">
        <v>880918</v>
      </c>
      <c r="I63" s="11">
        <f>H63/G63</f>
        <v>0.15923765603489165</v>
      </c>
      <c r="J63" s="40">
        <f>B63-D63-C63</f>
        <v>6199</v>
      </c>
      <c r="K63" s="76">
        <f>J63/G63*10000</f>
        <v>11.205517763972281</v>
      </c>
      <c r="L63" s="77">
        <f>C63/G63*1000000000</f>
        <v>21510.834229919365</v>
      </c>
      <c r="M63" s="77">
        <f>SQRT(J63*C63)/G63*1000000</f>
        <v>155.25464085856643</v>
      </c>
      <c r="N63" s="78">
        <f>B63/VLOOKUP(A63,'11.04'!A$2:B$200,2,FALSE)-1</f>
        <v>7.704402515723352E-3</v>
      </c>
      <c r="O63" s="76">
        <f>(B63-VLOOKUP(A63,'11.04'!A$2:B$200,2,FALSE))/G63*1000000</f>
        <v>8.8574023299667974</v>
      </c>
      <c r="P63" s="79">
        <f>B63-2*VLOOKUP(A63,'11.04'!A$2:B$200,2,FALSE)+VLOOKUP(A63,'10.04'!A$2:B$200,2,FALSE)</f>
        <v>-92</v>
      </c>
      <c r="Q63" s="76">
        <f>P63/B63*1000</f>
        <v>-14.354813543454517</v>
      </c>
      <c r="R63" s="78">
        <f>(B63/VLOOKUP(A63,'09.04'!A$2:B$200,2,FALSE)-1)/3</f>
        <v>1.7690875232774683E-2</v>
      </c>
      <c r="S63" s="80">
        <f>(F63/E63-1)*100</f>
        <v>2946.5949820788533</v>
      </c>
    </row>
    <row r="64" spans="1:19">
      <c r="A64" s="74" t="s">
        <v>61</v>
      </c>
      <c r="B64" s="74">
        <v>2551</v>
      </c>
      <c r="C64" s="74">
        <v>38</v>
      </c>
      <c r="D64" s="74">
        <v>1218</v>
      </c>
      <c r="E64" s="75">
        <v>1.49E-2</v>
      </c>
      <c r="F64" s="8">
        <f>IF(C64&gt;0,C64/(C64+D64),0)</f>
        <v>3.0254777070063694E-2</v>
      </c>
      <c r="G64" s="10">
        <v>69192246</v>
      </c>
      <c r="H64" s="10">
        <v>6372512</v>
      </c>
      <c r="I64" s="11">
        <f>H64/G64</f>
        <v>9.2098643538757213E-2</v>
      </c>
      <c r="J64" s="40">
        <f>B64-D64-C64</f>
        <v>1295</v>
      </c>
      <c r="K64" s="76">
        <f>J64/G64*10000</f>
        <v>0.18715969994672524</v>
      </c>
      <c r="L64" s="77">
        <f>C64/G64*1000000000</f>
        <v>549.19448633015907</v>
      </c>
      <c r="M64" s="77">
        <f>SQRT(J64*C64)/G64*1000000</f>
        <v>3.2060423464756114</v>
      </c>
      <c r="N64" s="78">
        <f>B64/VLOOKUP(A64,'11.04'!A$2:B$200,2,FALSE)-1</f>
        <v>1.3105639396346236E-2</v>
      </c>
      <c r="O64" s="76">
        <f>(B64-VLOOKUP(A64,'11.04'!A$2:B$200,2,FALSE))/G64*1000000</f>
        <v>0.47693205391829602</v>
      </c>
      <c r="P64" s="79">
        <f>B64-2*VLOOKUP(A64,'11.04'!A$2:B$200,2,FALSE)+VLOOKUP(A64,'10.04'!A$2:B$200,2,FALSE)</f>
        <v>-12</v>
      </c>
      <c r="Q64" s="76">
        <f>P64/B64*1000</f>
        <v>-4.7040376323010582</v>
      </c>
      <c r="R64" s="78">
        <f>(B64/VLOOKUP(A64,'09.04'!A$2:B$200,2,FALSE)-1)/3</f>
        <v>1.7609024625120373E-2</v>
      </c>
      <c r="S64" s="80">
        <f>(F64/E64-1)*100</f>
        <v>103.05219510109862</v>
      </c>
    </row>
    <row r="65" spans="1:19">
      <c r="A65" s="74" t="s">
        <v>73</v>
      </c>
      <c r="B65" s="74">
        <v>1689</v>
      </c>
      <c r="C65" s="74">
        <v>8</v>
      </c>
      <c r="D65" s="74">
        <v>841</v>
      </c>
      <c r="E65" s="75">
        <v>4.7999999999999996E-3</v>
      </c>
      <c r="F65" s="8">
        <f>IF(C65&gt;0,C65/(C65+D65),0)</f>
        <v>9.4228504122497048E-3</v>
      </c>
      <c r="G65" s="10">
        <v>340637</v>
      </c>
      <c r="H65" s="10">
        <v>43023</v>
      </c>
      <c r="I65" s="11">
        <f>H65/G65</f>
        <v>0.12630160552142017</v>
      </c>
      <c r="J65" s="40">
        <f>B65-D65-C65</f>
        <v>840</v>
      </c>
      <c r="K65" s="76">
        <f>J65/G65*10000</f>
        <v>24.659681713965306</v>
      </c>
      <c r="L65" s="77">
        <f>C65/G65*1000000000</f>
        <v>23485.411156157432</v>
      </c>
      <c r="M65" s="77">
        <f>SQRT(J65*C65)/G65*1000000</f>
        <v>240.65385183546351</v>
      </c>
      <c r="N65" s="78">
        <f>B65/VLOOKUP(A65,'11.04'!A$2:B$200,2,FALSE)-1</f>
        <v>8.3582089552238781E-3</v>
      </c>
      <c r="O65" s="76">
        <f>(B65-VLOOKUP(A65,'11.04'!A$2:B$200,2,FALSE))/G65*1000000</f>
        <v>41.099469523275509</v>
      </c>
      <c r="P65" s="79">
        <f>B65-2*VLOOKUP(A65,'11.04'!A$2:B$200,2,FALSE)+VLOOKUP(A65,'10.04'!A$2:B$200,2,FALSE)</f>
        <v>-13</v>
      </c>
      <c r="Q65" s="76">
        <f>P65/B65*1000</f>
        <v>-7.6968620485494377</v>
      </c>
      <c r="R65" s="78">
        <f>(B65/VLOOKUP(A65,'09.04'!A$2:B$200,2,FALSE)-1)/3</f>
        <v>1.5057755775577553E-2</v>
      </c>
      <c r="S65" s="80">
        <f>(F65/E65-1)*100</f>
        <v>96.309383588535539</v>
      </c>
    </row>
    <row r="66" spans="1:19">
      <c r="A66" s="74" t="s">
        <v>10</v>
      </c>
      <c r="B66" s="74">
        <v>70029</v>
      </c>
      <c r="C66" s="74">
        <v>4357</v>
      </c>
      <c r="D66" s="74">
        <v>41947</v>
      </c>
      <c r="E66" s="75">
        <v>6.2300000000000001E-2</v>
      </c>
      <c r="F66" s="8">
        <f>IF(C66&gt;0,C66/(C66+D66),0)</f>
        <v>9.4095542501727719E-2</v>
      </c>
      <c r="G66" s="10">
        <v>83979449</v>
      </c>
      <c r="H66" s="10">
        <v>4193255</v>
      </c>
      <c r="I66" s="11">
        <f>H66/G66</f>
        <v>4.9931918462575289E-2</v>
      </c>
      <c r="J66" s="40">
        <f>B66-D66-C66</f>
        <v>23725</v>
      </c>
      <c r="K66" s="76">
        <f>J66/G66*10000</f>
        <v>2.8250959350781164</v>
      </c>
      <c r="L66" s="77">
        <f>C66/G66*1000000000</f>
        <v>51881.740733974089</v>
      </c>
      <c r="M66" s="77">
        <f>SQRT(J66*C66)/G66*1000000</f>
        <v>121.06646722041862</v>
      </c>
      <c r="N66" s="78">
        <f>B66/VLOOKUP(A66,'11.04'!A$2:B$200,2,FALSE)-1</f>
        <v>2.6938643829188091E-2</v>
      </c>
      <c r="O66" s="76">
        <f>(B66-VLOOKUP(A66,'11.04'!A$2:B$200,2,FALSE))/G66*1000000</f>
        <v>21.874399294998945</v>
      </c>
      <c r="P66" s="79">
        <f>B66-2*VLOOKUP(A66,'11.04'!A$2:B$200,2,FALSE)+VLOOKUP(A66,'10.04'!A$2:B$200,2,FALSE)</f>
        <v>931</v>
      </c>
      <c r="Q66" s="76">
        <f>P66/B66*1000</f>
        <v>13.294492281768981</v>
      </c>
      <c r="R66" s="78">
        <f>(B66/VLOOKUP(A66,'09.04'!A$2:B$200,2,FALSE)-1)/3</f>
        <v>1.3588760415737791E-2</v>
      </c>
      <c r="S66" s="80">
        <f>(F66/E66-1)*100</f>
        <v>51.036183790895208</v>
      </c>
    </row>
    <row r="67" spans="1:19">
      <c r="A67" s="74" t="s">
        <v>40</v>
      </c>
      <c r="B67" s="74">
        <v>6313</v>
      </c>
      <c r="C67" s="74">
        <v>59</v>
      </c>
      <c r="D67" s="74">
        <v>3338</v>
      </c>
      <c r="E67" s="75">
        <v>9.4000000000000004E-3</v>
      </c>
      <c r="F67" s="8">
        <f>IF(C67&gt;0,C67/(C67+D67),0)</f>
        <v>1.73682661171622E-2</v>
      </c>
      <c r="G67" s="9">
        <v>25812476</v>
      </c>
      <c r="H67" s="10">
        <v>3607226</v>
      </c>
      <c r="I67" s="11">
        <f>H67/G67</f>
        <v>0.13974738417190199</v>
      </c>
      <c r="J67" s="40">
        <f>B67-D67-C67</f>
        <v>2916</v>
      </c>
      <c r="K67" s="76">
        <f>J67/G67*10000</f>
        <v>1.1296862803862753</v>
      </c>
      <c r="L67" s="77">
        <f>C67/G67*1000000000</f>
        <v>2285.7164109324499</v>
      </c>
      <c r="M67" s="77">
        <f>SQRT(J67*C67)/G67*1000000</f>
        <v>16.069046238915817</v>
      </c>
      <c r="N67" s="78">
        <f>B67/VLOOKUP(A67,'11.04'!A$2:B$200,2,FALSE)-1</f>
        <v>3.3375715193897371E-3</v>
      </c>
      <c r="O67" s="76">
        <f>(B67-VLOOKUP(A67,'11.04'!A$2:B$200,2,FALSE))/G67*1000000</f>
        <v>0.81356007846748224</v>
      </c>
      <c r="P67" s="79">
        <f>B67-2*VLOOKUP(A67,'11.04'!A$2:B$200,2,FALSE)+VLOOKUP(A67,'10.04'!A$2:B$200,2,FALSE)</f>
        <v>-119</v>
      </c>
      <c r="Q67" s="76">
        <f>P67/B67*1000</f>
        <v>-18.84999207983526</v>
      </c>
      <c r="R67" s="78">
        <f>(B67/VLOOKUP(A67,'09.04'!A$2:B$200,2,FALSE)-1)/3</f>
        <v>1.1413280908693757E-2</v>
      </c>
      <c r="S67" s="80">
        <f>(F67/E67-1)*100</f>
        <v>84.768788480448933</v>
      </c>
    </row>
    <row r="68" spans="1:19">
      <c r="A68" s="74" t="s">
        <v>18</v>
      </c>
      <c r="B68" s="74">
        <v>10512</v>
      </c>
      <c r="C68" s="74">
        <v>214</v>
      </c>
      <c r="D68" s="74">
        <v>7368</v>
      </c>
      <c r="E68" s="75">
        <v>2.0400000000000001E-2</v>
      </c>
      <c r="F68" s="8">
        <f>IF(C68&gt;0,C68/(C68+D68),0)</f>
        <v>2.8224742811922974E-2</v>
      </c>
      <c r="G68" s="10">
        <v>51468581</v>
      </c>
      <c r="H68" s="10">
        <v>5875156</v>
      </c>
      <c r="I68" s="11">
        <f>H68/G68</f>
        <v>0.11415033960232943</v>
      </c>
      <c r="J68" s="40">
        <f>B68-D68-C68</f>
        <v>2930</v>
      </c>
      <c r="K68" s="76">
        <f>J68/G68*10000</f>
        <v>0.56927934345032749</v>
      </c>
      <c r="L68" s="77">
        <f>C68/G68*1000000000</f>
        <v>4157.8764333914705</v>
      </c>
      <c r="M68" s="77">
        <f>SQRT(J68*C68)/G68*1000000</f>
        <v>15.385035476555409</v>
      </c>
      <c r="N68" s="78">
        <f>B68/VLOOKUP(A68,'11.04'!A$2:B$200,2,FALSE)-1</f>
        <v>3.0534351145037331E-3</v>
      </c>
      <c r="O68" s="76">
        <f>(B68-VLOOKUP(A68,'11.04'!A$2:B$200,2,FALSE))/G68*1000000</f>
        <v>0.62173853209592078</v>
      </c>
      <c r="P68" s="79">
        <f>B68-2*VLOOKUP(A68,'11.04'!A$2:B$200,2,FALSE)+VLOOKUP(A68,'10.04'!A$2:B$200,2,FALSE)</f>
        <v>2</v>
      </c>
      <c r="Q68" s="76">
        <f>P68/B68*1000</f>
        <v>0.19025875190258751</v>
      </c>
      <c r="R68" s="78">
        <f>(B68/VLOOKUP(A68,'09.04'!A$2:B$200,2,FALSE)-1)/3</f>
        <v>2.8462694681633907E-3</v>
      </c>
      <c r="S68" s="80">
        <f>(F68/E68-1)*100</f>
        <v>38.356582411387109</v>
      </c>
    </row>
    <row r="69" spans="1:19">
      <c r="A69" s="74" t="s">
        <v>0</v>
      </c>
      <c r="B69" s="74">
        <v>83523</v>
      </c>
      <c r="C69" s="74">
        <v>3349</v>
      </c>
      <c r="D69" s="74">
        <v>78062</v>
      </c>
      <c r="E69" s="75">
        <v>4.0099999999999997E-2</v>
      </c>
      <c r="F69" s="8">
        <f>IF(C69&gt;0,C69/(C69+D69),0)</f>
        <v>4.1136947095601333E-2</v>
      </c>
      <c r="G69" s="10">
        <v>1410229408</v>
      </c>
      <c r="H69" s="10">
        <v>124696847</v>
      </c>
      <c r="I69" s="11">
        <f>H69/G69</f>
        <v>8.842309364179704E-2</v>
      </c>
      <c r="J69" s="40">
        <f>B69-D69-C69</f>
        <v>2112</v>
      </c>
      <c r="K69" s="76">
        <f>J69/G69*10000</f>
        <v>1.4976286751779325E-2</v>
      </c>
      <c r="L69" s="77">
        <f>C69/G69*1000000000</f>
        <v>2374.7909247968255</v>
      </c>
      <c r="M69" s="77">
        <f>SQRT(J69*C69)/G69*1000000</f>
        <v>1.88588307870028</v>
      </c>
      <c r="N69" s="78">
        <f>B69/VLOOKUP(A69,'11.04'!A$2:B$200,2,FALSE)-1</f>
        <v>1.4748201438850028E-3</v>
      </c>
      <c r="O69" s="76">
        <f>(B69-VLOOKUP(A69,'11.04'!A$2:B$200,2,FALSE))/G69*1000000</f>
        <v>8.7219851821442096E-2</v>
      </c>
      <c r="P69" s="79">
        <f>B69-2*VLOOKUP(A69,'11.04'!A$2:B$200,2,FALSE)+VLOOKUP(A69,'10.04'!A$2:B$200,2,FALSE)</f>
        <v>28</v>
      </c>
      <c r="Q69" s="76">
        <f>P69/B69*1000</f>
        <v>0.33523700058666472</v>
      </c>
      <c r="R69" s="78">
        <f>(B69/VLOOKUP(A69,'09.04'!A$2:B$200,2,FALSE)-1)/3</f>
        <v>1.0368626697412342E-3</v>
      </c>
      <c r="S69" s="80">
        <f>(F69/E69-1)*100</f>
        <v>2.5859029815494594</v>
      </c>
    </row>
    <row r="70" spans="1:19">
      <c r="A70" s="97"/>
    </row>
  </sheetData>
  <sortState ref="A2:S69">
    <sortCondition descending="1" ref="R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12" sqref="A12"/>
    </sheetView>
  </sheetViews>
  <sheetFormatPr defaultRowHeight="15"/>
  <cols>
    <col min="1" max="3" width="19.85546875" customWidth="1"/>
  </cols>
  <sheetData>
    <row r="1" spans="1:3" ht="15.75" thickBot="1">
      <c r="A1" s="84" t="s">
        <v>2</v>
      </c>
      <c r="B1" s="85" t="s">
        <v>6</v>
      </c>
      <c r="C1" s="84" t="s">
        <v>6</v>
      </c>
    </row>
    <row r="2" spans="1:3" ht="15.75" thickBot="1">
      <c r="A2" s="85" t="s">
        <v>6</v>
      </c>
      <c r="B2" s="86" t="s">
        <v>2</v>
      </c>
      <c r="C2" s="84" t="s">
        <v>2</v>
      </c>
    </row>
    <row r="3" spans="1:3" ht="15.75" thickBot="1">
      <c r="A3" s="86" t="s">
        <v>51</v>
      </c>
      <c r="B3" s="86" t="s">
        <v>51</v>
      </c>
      <c r="C3" s="84" t="s">
        <v>51</v>
      </c>
    </row>
    <row r="4" spans="1:3" ht="15.75" thickBot="1">
      <c r="A4" s="89" t="s">
        <v>14</v>
      </c>
      <c r="B4" s="90" t="s">
        <v>14</v>
      </c>
      <c r="C4" s="91" t="s">
        <v>12</v>
      </c>
    </row>
    <row r="5" spans="1:3" ht="15.75" thickBot="1">
      <c r="A5" s="89" t="s">
        <v>20</v>
      </c>
      <c r="B5" s="90" t="s">
        <v>20</v>
      </c>
      <c r="C5" s="91" t="s">
        <v>20</v>
      </c>
    </row>
    <row r="6" spans="1:3" ht="15.75" thickBot="1">
      <c r="A6" s="89" t="s">
        <v>12</v>
      </c>
      <c r="B6" s="90" t="s">
        <v>12</v>
      </c>
      <c r="C6" s="91" t="s">
        <v>14</v>
      </c>
    </row>
    <row r="7" spans="1:3" ht="15.75" thickBot="1">
      <c r="A7" s="92" t="s">
        <v>10</v>
      </c>
      <c r="B7" s="93" t="s">
        <v>73</v>
      </c>
      <c r="C7" s="88" t="s">
        <v>16</v>
      </c>
    </row>
    <row r="8" spans="1:3" ht="15.75" thickBot="1">
      <c r="A8" s="92" t="s">
        <v>22</v>
      </c>
      <c r="B8" s="87" t="s">
        <v>16</v>
      </c>
      <c r="C8" s="88" t="s">
        <v>48</v>
      </c>
    </row>
    <row r="9" spans="1:3" ht="15.75" thickBot="1">
      <c r="A9" s="92" t="s">
        <v>46</v>
      </c>
      <c r="B9" s="93" t="s">
        <v>22</v>
      </c>
      <c r="C9" s="88" t="s">
        <v>24</v>
      </c>
    </row>
    <row r="10" spans="1:3" ht="15.75" thickBot="1">
      <c r="A10" s="92" t="s">
        <v>28</v>
      </c>
      <c r="B10" s="87" t="s">
        <v>24</v>
      </c>
      <c r="C10" s="94" t="s">
        <v>4</v>
      </c>
    </row>
    <row r="11" spans="1:3" ht="15.75" thickBot="1">
      <c r="A11" s="92" t="s">
        <v>8</v>
      </c>
      <c r="B11" s="95" t="s">
        <v>30</v>
      </c>
      <c r="C11" s="94" t="s">
        <v>34</v>
      </c>
    </row>
    <row r="12" spans="1:3" ht="15.75" thickBot="1">
      <c r="A12" s="96" t="s">
        <v>30</v>
      </c>
      <c r="B12" s="87" t="s">
        <v>48</v>
      </c>
      <c r="C12" s="94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N2" sqref="N2:N42"/>
    </sheetView>
  </sheetViews>
  <sheetFormatPr defaultRowHeight="12.75"/>
  <cols>
    <col min="1" max="1" width="19.85546875" style="14" customWidth="1"/>
    <col min="2" max="5" width="9.140625" style="14"/>
    <col min="6" max="6" width="9.28515625" style="14" customWidth="1"/>
    <col min="7" max="7" width="14.140625" style="14" customWidth="1"/>
    <col min="8" max="8" width="11.28515625" style="14" customWidth="1"/>
    <col min="9" max="9" width="9.140625" style="14"/>
    <col min="10" max="10" width="9.7109375" style="14" bestFit="1" customWidth="1"/>
    <col min="11" max="15" width="9.140625" style="14"/>
    <col min="16" max="16" width="11" style="14" customWidth="1"/>
    <col min="17" max="16384" width="9.140625" style="14"/>
  </cols>
  <sheetData>
    <row r="1" spans="1:17" s="42" customFormat="1" ht="25.5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/>
      <c r="P1" s="43"/>
      <c r="Q1" s="41"/>
    </row>
    <row r="2" spans="1:17" ht="17.25" customHeight="1">
      <c r="A2" s="15" t="s">
        <v>40</v>
      </c>
      <c r="B2" s="15">
        <v>3143</v>
      </c>
      <c r="C2" s="15">
        <v>13</v>
      </c>
      <c r="D2" s="15">
        <v>194</v>
      </c>
      <c r="E2" s="15" t="s">
        <v>105</v>
      </c>
      <c r="F2" s="8">
        <f t="shared" ref="F2:F42" si="0">IF(C2&gt;0,C2/(C2+D2),0)</f>
        <v>6.280193236714976E-2</v>
      </c>
      <c r="G2" s="9">
        <v>25812476</v>
      </c>
      <c r="H2" s="10">
        <v>3607226</v>
      </c>
      <c r="I2" s="11">
        <f t="shared" ref="I2:I42" si="1">H2/G2</f>
        <v>0.13974738417190199</v>
      </c>
      <c r="J2" s="14">
        <f>B2-C2-D2</f>
        <v>2936</v>
      </c>
      <c r="K2" s="12">
        <f>J2/G2*10000</f>
        <v>1.1374344716097751</v>
      </c>
      <c r="L2" s="13">
        <f>C2/G2*1000000000</f>
        <v>503.63242952748897</v>
      </c>
      <c r="M2" s="13">
        <f>SQRT(J2*C2)/G2*1000000</f>
        <v>7.5686781300643684</v>
      </c>
      <c r="N2" s="8">
        <f>B2/VLOOKUP(A2,'26.03'!A$2:B$42,2,FALSE)-1</f>
        <v>0.32952622673434862</v>
      </c>
    </row>
    <row r="3" spans="1:17">
      <c r="A3" s="15" t="s">
        <v>22</v>
      </c>
      <c r="B3" s="15">
        <v>6909</v>
      </c>
      <c r="C3" s="15">
        <v>49</v>
      </c>
      <c r="D3" s="15">
        <v>112</v>
      </c>
      <c r="E3" s="15" t="s">
        <v>100</v>
      </c>
      <c r="F3" s="8">
        <f t="shared" si="0"/>
        <v>0.30434782608695654</v>
      </c>
      <c r="G3" s="10">
        <v>8692741</v>
      </c>
      <c r="H3" s="10">
        <v>1585001</v>
      </c>
      <c r="I3" s="11">
        <f t="shared" si="1"/>
        <v>0.18233615841079356</v>
      </c>
      <c r="J3" s="14">
        <f t="shared" ref="J3:J42" si="2">B3-C3-D3</f>
        <v>6748</v>
      </c>
      <c r="K3" s="12">
        <f t="shared" ref="K3:K42" si="3">J3/G3*10000</f>
        <v>7.76279886861923</v>
      </c>
      <c r="L3" s="13">
        <f t="shared" ref="L3:L42" si="4">C3/G3*1000000000</f>
        <v>5636.8871452629273</v>
      </c>
      <c r="M3" s="13">
        <f t="shared" ref="M3:M42" si="5">SQRT(J3*C3)/G3*1000000</f>
        <v>66.149845921046051</v>
      </c>
      <c r="N3" s="8">
        <f>B3/VLOOKUP(A3,'26.03'!A$2:B$42,2,FALSE)-1</f>
        <v>0.24262589928057543</v>
      </c>
    </row>
    <row r="4" spans="1:17">
      <c r="A4" s="15" t="s">
        <v>24</v>
      </c>
      <c r="B4" s="15">
        <v>6235</v>
      </c>
      <c r="C4" s="15">
        <v>220</v>
      </c>
      <c r="D4" s="15">
        <v>675</v>
      </c>
      <c r="E4" s="15" t="s">
        <v>101</v>
      </c>
      <c r="F4" s="8">
        <f t="shared" si="0"/>
        <v>0.24581005586592178</v>
      </c>
      <c r="G4" s="10">
        <v>25812476</v>
      </c>
      <c r="H4" s="10">
        <v>2099099</v>
      </c>
      <c r="I4" s="11">
        <f t="shared" si="1"/>
        <v>8.1321102245286353E-2</v>
      </c>
      <c r="J4" s="14">
        <f t="shared" si="2"/>
        <v>5340</v>
      </c>
      <c r="K4" s="12">
        <f t="shared" si="3"/>
        <v>2.0687670566744547</v>
      </c>
      <c r="L4" s="13">
        <f t="shared" si="4"/>
        <v>8523.0103458498143</v>
      </c>
      <c r="M4" s="13">
        <f t="shared" si="5"/>
        <v>41.990621604341186</v>
      </c>
      <c r="N4" s="8">
        <f>B4/VLOOKUP(A4,'26.03'!A$2:B$42,2,FALSE)-1</f>
        <v>0.26291270002025513</v>
      </c>
    </row>
    <row r="5" spans="1:17">
      <c r="A5" s="15" t="s">
        <v>32</v>
      </c>
      <c r="B5" s="15">
        <v>2985</v>
      </c>
      <c r="C5" s="15">
        <v>77</v>
      </c>
      <c r="D5" s="15">
        <v>6</v>
      </c>
      <c r="E5" s="15" t="s">
        <v>106</v>
      </c>
      <c r="F5" s="8">
        <f t="shared" si="0"/>
        <v>0.92771084337349397</v>
      </c>
      <c r="G5" s="9">
        <v>217014289</v>
      </c>
      <c r="H5" s="10">
        <v>14580478</v>
      </c>
      <c r="I5" s="11">
        <f t="shared" si="1"/>
        <v>6.7186718751040403E-2</v>
      </c>
      <c r="J5" s="14">
        <f t="shared" si="2"/>
        <v>2902</v>
      </c>
      <c r="K5" s="12">
        <f t="shared" si="3"/>
        <v>0.13372391345161608</v>
      </c>
      <c r="L5" s="13">
        <f t="shared" si="4"/>
        <v>354.8153458226891</v>
      </c>
      <c r="M5" s="13">
        <f t="shared" si="5"/>
        <v>2.178240037188246</v>
      </c>
      <c r="N5" s="8">
        <f>B5/VLOOKUP(A5,'26.03'!A$2:B$42,2,FALSE)-1</f>
        <v>0.16829745596868895</v>
      </c>
    </row>
    <row r="6" spans="1:17">
      <c r="A6" s="15" t="s">
        <v>16</v>
      </c>
      <c r="B6" s="15">
        <v>11812</v>
      </c>
      <c r="C6" s="15">
        <v>580</v>
      </c>
      <c r="D6" s="15">
        <v>150</v>
      </c>
      <c r="E6" s="15" t="s">
        <v>96</v>
      </c>
      <c r="F6" s="8">
        <f t="shared" si="0"/>
        <v>0.79452054794520544</v>
      </c>
      <c r="G6" s="9">
        <v>66673160</v>
      </c>
      <c r="H6" s="10">
        <v>10980918</v>
      </c>
      <c r="I6" s="11">
        <f t="shared" si="1"/>
        <v>0.16469772844124983</v>
      </c>
      <c r="J6" s="14">
        <f t="shared" si="2"/>
        <v>11082</v>
      </c>
      <c r="K6" s="12">
        <f t="shared" si="3"/>
        <v>1.6621381077483053</v>
      </c>
      <c r="L6" s="13">
        <f t="shared" si="4"/>
        <v>8699.1527025267733</v>
      </c>
      <c r="M6" s="13">
        <f t="shared" si="5"/>
        <v>38.025245840088147</v>
      </c>
      <c r="N6" s="8">
        <f>B6/VLOOKUP(A6,'26.03'!A$2:B$42,2,FALSE)-1</f>
        <v>0.23958442648756417</v>
      </c>
    </row>
    <row r="7" spans="1:17" ht="17.25" customHeight="1">
      <c r="A7" s="15" t="s">
        <v>8</v>
      </c>
      <c r="B7" s="15">
        <v>47406</v>
      </c>
      <c r="C7" s="15">
        <v>281</v>
      </c>
      <c r="D7" s="15">
        <v>8428</v>
      </c>
      <c r="E7" s="15" t="s">
        <v>93</v>
      </c>
      <c r="F7" s="8">
        <f t="shared" si="0"/>
        <v>3.2265472499712941E-2</v>
      </c>
      <c r="G7" s="10">
        <v>81465657</v>
      </c>
      <c r="H7" s="10">
        <v>16771303</v>
      </c>
      <c r="I7" s="11">
        <f t="shared" si="1"/>
        <v>0.20586960957057032</v>
      </c>
      <c r="J7" s="14">
        <f t="shared" si="2"/>
        <v>38697</v>
      </c>
      <c r="K7" s="12">
        <f t="shared" si="3"/>
        <v>4.7500997874478568</v>
      </c>
      <c r="L7" s="13">
        <f t="shared" si="4"/>
        <v>3449.3062518356664</v>
      </c>
      <c r="M7" s="13">
        <f t="shared" si="5"/>
        <v>40.477832073478396</v>
      </c>
      <c r="N7" s="8">
        <f>B7/VLOOKUP(A7,'26.03'!A$2:B$42,2,FALSE)-1</f>
        <v>0.15085453486113809</v>
      </c>
    </row>
    <row r="8" spans="1:17">
      <c r="A8" s="15" t="s">
        <v>69</v>
      </c>
      <c r="B8" s="15">
        <v>892</v>
      </c>
      <c r="C8" s="15">
        <v>27</v>
      </c>
      <c r="D8" s="15">
        <v>42</v>
      </c>
      <c r="E8" s="15" t="s">
        <v>121</v>
      </c>
      <c r="F8" s="8">
        <f t="shared" si="0"/>
        <v>0.39130434782608697</v>
      </c>
      <c r="G8" s="10">
        <v>10748112</v>
      </c>
      <c r="H8" s="10">
        <v>2108406</v>
      </c>
      <c r="I8" s="11">
        <f t="shared" si="1"/>
        <v>0.19616524278868699</v>
      </c>
      <c r="J8" s="14">
        <f t="shared" si="2"/>
        <v>823</v>
      </c>
      <c r="K8" s="12">
        <f t="shared" si="3"/>
        <v>0.76571587642555272</v>
      </c>
      <c r="L8" s="13">
        <f t="shared" si="4"/>
        <v>2512.0690964143287</v>
      </c>
      <c r="M8" s="13">
        <f t="shared" si="5"/>
        <v>13.869142690889166</v>
      </c>
      <c r="N8" s="8">
        <f>B8/VLOOKUP(A8,'26.03'!A$2:B$42,2,FALSE)-1</f>
        <v>8.6479902557856203E-2</v>
      </c>
    </row>
    <row r="9" spans="1:17">
      <c r="A9" s="15" t="s">
        <v>46</v>
      </c>
      <c r="B9" s="15">
        <v>2023</v>
      </c>
      <c r="C9" s="15">
        <v>41</v>
      </c>
      <c r="D9" s="15">
        <v>50</v>
      </c>
      <c r="E9" s="15" t="s">
        <v>110</v>
      </c>
      <c r="F9" s="8">
        <f t="shared" si="0"/>
        <v>0.45054945054945056</v>
      </c>
      <c r="G9" s="10">
        <v>5783798</v>
      </c>
      <c r="H9" s="10">
        <v>987535</v>
      </c>
      <c r="I9" s="11">
        <f t="shared" si="1"/>
        <v>0.17074161303696983</v>
      </c>
      <c r="J9" s="14">
        <f t="shared" si="2"/>
        <v>1932</v>
      </c>
      <c r="K9" s="12">
        <f t="shared" si="3"/>
        <v>3.340365621344314</v>
      </c>
      <c r="L9" s="13">
        <f t="shared" si="4"/>
        <v>7088.7676229356557</v>
      </c>
      <c r="M9" s="13">
        <f t="shared" si="5"/>
        <v>48.661150485117915</v>
      </c>
      <c r="N9" s="8">
        <f>B9/VLOOKUP(A9,'26.03'!A$2:B$42,2,FALSE)-1</f>
        <v>0.18096906012842973</v>
      </c>
    </row>
    <row r="10" spans="1:17">
      <c r="A10" s="15" t="s">
        <v>36</v>
      </c>
      <c r="B10" s="15">
        <v>2693</v>
      </c>
      <c r="C10" s="15">
        <v>8</v>
      </c>
      <c r="D10" s="15">
        <v>68</v>
      </c>
      <c r="E10" s="15" t="s">
        <v>108</v>
      </c>
      <c r="F10" s="8">
        <f t="shared" si="0"/>
        <v>0.10526315789473684</v>
      </c>
      <c r="G10" s="10">
        <v>8723025</v>
      </c>
      <c r="H10" s="10">
        <v>878824</v>
      </c>
      <c r="I10" s="11">
        <f t="shared" si="1"/>
        <v>0.1007476190885616</v>
      </c>
      <c r="J10" s="14">
        <f t="shared" si="2"/>
        <v>2617</v>
      </c>
      <c r="K10" s="12">
        <f t="shared" si="3"/>
        <v>3.0001060411955716</v>
      </c>
      <c r="L10" s="13">
        <f t="shared" si="4"/>
        <v>917.11304278045748</v>
      </c>
      <c r="M10" s="13">
        <f t="shared" si="5"/>
        <v>16.587454235369883</v>
      </c>
      <c r="N10" s="8">
        <f>B10/VLOOKUP(A10,'26.03'!A$2:B$42,2,FALSE)-1</f>
        <v>7.9358717434869774E-2</v>
      </c>
    </row>
    <row r="11" spans="1:17">
      <c r="A11" s="15" t="s">
        <v>84</v>
      </c>
      <c r="B11" s="15">
        <v>727</v>
      </c>
      <c r="C11" s="15">
        <v>20</v>
      </c>
      <c r="D11" s="15">
        <v>67</v>
      </c>
      <c r="E11" s="15" t="s">
        <v>124</v>
      </c>
      <c r="F11" s="8">
        <f t="shared" si="0"/>
        <v>0.22988505747126436</v>
      </c>
      <c r="G11" s="10">
        <v>1391390369</v>
      </c>
      <c r="H11" s="10">
        <v>75635457</v>
      </c>
      <c r="I11" s="11">
        <f t="shared" si="1"/>
        <v>5.4359623787219126E-2</v>
      </c>
      <c r="J11" s="14">
        <f t="shared" si="2"/>
        <v>640</v>
      </c>
      <c r="K11" s="12">
        <f t="shared" si="3"/>
        <v>4.5997156100769298E-3</v>
      </c>
      <c r="L11" s="13">
        <f t="shared" si="4"/>
        <v>14.374111281490407</v>
      </c>
      <c r="M11" s="13">
        <f t="shared" si="5"/>
        <v>8.131225248537538E-2</v>
      </c>
      <c r="N11" s="8">
        <f>B11/VLOOKUP(A11,'26.03'!A$2:B$42,2,FALSE)-1</f>
        <v>0.1996699669966997</v>
      </c>
    </row>
    <row r="12" spans="1:17">
      <c r="A12" s="15" t="s">
        <v>71</v>
      </c>
      <c r="B12" s="15">
        <v>893</v>
      </c>
      <c r="C12" s="15">
        <v>78</v>
      </c>
      <c r="D12" s="15">
        <v>35</v>
      </c>
      <c r="E12" s="15" t="s">
        <v>120</v>
      </c>
      <c r="F12" s="8">
        <f t="shared" si="0"/>
        <v>0.69026548672566368</v>
      </c>
      <c r="G12" s="10">
        <v>273608457</v>
      </c>
      <c r="H12" s="10">
        <v>16771240</v>
      </c>
      <c r="I12" s="11">
        <f t="shared" si="1"/>
        <v>6.1296497132762237E-2</v>
      </c>
      <c r="J12" s="14">
        <f t="shared" si="2"/>
        <v>780</v>
      </c>
      <c r="K12" s="12">
        <f t="shared" si="3"/>
        <v>2.8507890748420837E-2</v>
      </c>
      <c r="L12" s="13">
        <f t="shared" si="4"/>
        <v>285.07890748420834</v>
      </c>
      <c r="M12" s="13">
        <f t="shared" si="5"/>
        <v>0.90149866052252026</v>
      </c>
      <c r="N12" s="8">
        <f>B12/VLOOKUP(A12,'26.03'!A$2:B$42,2,FALSE)-1</f>
        <v>0.13037974683544307</v>
      </c>
    </row>
    <row r="13" spans="1:17">
      <c r="A13" s="15" t="s">
        <v>10</v>
      </c>
      <c r="B13" s="15">
        <v>29406</v>
      </c>
      <c r="C13" s="15">
        <v>2234</v>
      </c>
      <c r="D13" s="15">
        <v>10457</v>
      </c>
      <c r="E13" s="15" t="s">
        <v>95</v>
      </c>
      <c r="F13" s="8">
        <f t="shared" si="0"/>
        <v>0.17603025766291072</v>
      </c>
      <c r="G13" s="10">
        <v>83979449</v>
      </c>
      <c r="H13" s="10">
        <v>4193255</v>
      </c>
      <c r="I13" s="11">
        <f t="shared" si="1"/>
        <v>4.9931918462575289E-2</v>
      </c>
      <c r="J13" s="14">
        <f t="shared" si="2"/>
        <v>16715</v>
      </c>
      <c r="K13" s="12">
        <f t="shared" si="3"/>
        <v>1.9903679053669427</v>
      </c>
      <c r="L13" s="13">
        <f t="shared" si="4"/>
        <v>26601.746339154954</v>
      </c>
      <c r="M13" s="13">
        <f t="shared" si="5"/>
        <v>72.764869367138004</v>
      </c>
      <c r="N13" s="8">
        <f>B13/VLOOKUP(A13,'26.03'!A$2:B$42,2,FALSE)-1</f>
        <v>8.6013960187613092E-2</v>
      </c>
    </row>
    <row r="14" spans="1:17">
      <c r="A14" s="15" t="s">
        <v>48</v>
      </c>
      <c r="B14" s="15">
        <v>1819</v>
      </c>
      <c r="C14" s="15">
        <v>19</v>
      </c>
      <c r="D14" s="15">
        <v>5</v>
      </c>
      <c r="E14" s="15" t="s">
        <v>113</v>
      </c>
      <c r="F14" s="8">
        <f t="shared" si="0"/>
        <v>0.79166666666666663</v>
      </c>
      <c r="G14" s="10">
        <v>4757294</v>
      </c>
      <c r="H14" s="10">
        <v>551023</v>
      </c>
      <c r="I14" s="11">
        <f t="shared" si="1"/>
        <v>0.115826980632267</v>
      </c>
      <c r="J14" s="14">
        <f t="shared" si="2"/>
        <v>1795</v>
      </c>
      <c r="K14" s="12">
        <f t="shared" si="3"/>
        <v>3.7731533935047947</v>
      </c>
      <c r="L14" s="13">
        <f t="shared" si="4"/>
        <v>3993.8671017599504</v>
      </c>
      <c r="M14" s="13">
        <f t="shared" si="5"/>
        <v>38.819419377693833</v>
      </c>
      <c r="N14" s="8">
        <f>B14/VLOOKUP(A14,'26.03'!A$2:B$42,2,FALSE)-1</f>
        <v>0.16304347826086962</v>
      </c>
    </row>
    <row r="15" spans="1:17">
      <c r="A15" s="15" t="s">
        <v>73</v>
      </c>
      <c r="B15" s="15">
        <v>802</v>
      </c>
      <c r="C15" s="15">
        <v>2</v>
      </c>
      <c r="D15" s="15">
        <v>82</v>
      </c>
      <c r="E15" s="15" t="s">
        <v>123</v>
      </c>
      <c r="F15" s="8">
        <f t="shared" si="0"/>
        <v>2.3809523809523808E-2</v>
      </c>
      <c r="G15" s="10">
        <v>340637</v>
      </c>
      <c r="H15" s="10">
        <v>43023</v>
      </c>
      <c r="I15" s="11">
        <f t="shared" si="1"/>
        <v>0.12630160552142017</v>
      </c>
      <c r="J15" s="14">
        <f t="shared" si="2"/>
        <v>718</v>
      </c>
      <c r="K15" s="12">
        <f t="shared" si="3"/>
        <v>21.078156512651297</v>
      </c>
      <c r="L15" s="13">
        <f t="shared" si="4"/>
        <v>5871.352789039358</v>
      </c>
      <c r="M15" s="13">
        <f t="shared" si="5"/>
        <v>111.24625523062036</v>
      </c>
      <c r="N15" s="8">
        <f>B15/VLOOKUP(A15,'26.03'!A$2:B$42,2,FALSE)-1</f>
        <v>8.8195386702849321E-2</v>
      </c>
    </row>
    <row r="16" spans="1:17">
      <c r="A16" s="15" t="s">
        <v>6</v>
      </c>
      <c r="B16" s="15">
        <v>57786</v>
      </c>
      <c r="C16" s="15">
        <v>4365</v>
      </c>
      <c r="D16" s="15">
        <v>7015</v>
      </c>
      <c r="E16" s="15" t="s">
        <v>92</v>
      </c>
      <c r="F16" s="8">
        <f t="shared" si="0"/>
        <v>0.38356766256590508</v>
      </c>
      <c r="G16" s="10">
        <v>45692442</v>
      </c>
      <c r="H16" s="10">
        <v>7821312</v>
      </c>
      <c r="I16" s="11">
        <f t="shared" si="1"/>
        <v>0.17117299180464024</v>
      </c>
      <c r="J16" s="14">
        <f t="shared" si="2"/>
        <v>46406</v>
      </c>
      <c r="K16" s="12">
        <f t="shared" si="3"/>
        <v>10.156165433224164</v>
      </c>
      <c r="L16" s="13">
        <f t="shared" si="4"/>
        <v>95530.02222993465</v>
      </c>
      <c r="M16" s="13">
        <f t="shared" si="5"/>
        <v>311.48333978028398</v>
      </c>
      <c r="N16" s="8">
        <f>B16/VLOOKUP(A16,'26.03'!A$2:B$42,2,FALSE)-1</f>
        <v>0.16704029082096339</v>
      </c>
    </row>
    <row r="17" spans="1:14" ht="16.5" customHeight="1">
      <c r="A17" s="15" t="s">
        <v>2</v>
      </c>
      <c r="B17" s="15">
        <v>80589</v>
      </c>
      <c r="C17" s="15">
        <v>8215</v>
      </c>
      <c r="D17" s="15">
        <v>10361</v>
      </c>
      <c r="E17" s="15" t="s">
        <v>91</v>
      </c>
      <c r="F17" s="8">
        <f t="shared" si="0"/>
        <v>0.44223729543496987</v>
      </c>
      <c r="G17" s="10">
        <v>60015723</v>
      </c>
      <c r="H17" s="10">
        <v>12152963</v>
      </c>
      <c r="I17" s="11">
        <f t="shared" si="1"/>
        <v>0.20249631917289407</v>
      </c>
      <c r="J17" s="14">
        <f t="shared" si="2"/>
        <v>62013</v>
      </c>
      <c r="K17" s="12">
        <f t="shared" si="3"/>
        <v>10.332792291779938</v>
      </c>
      <c r="L17" s="13">
        <f t="shared" si="4"/>
        <v>136880.79705379871</v>
      </c>
      <c r="M17" s="13">
        <f t="shared" si="5"/>
        <v>376.07989107238711</v>
      </c>
      <c r="N17" s="8">
        <f>B17/VLOOKUP(A17,'26.03'!A$2:B$42,2,FALSE)-1</f>
        <v>8.3389347457854868E-2</v>
      </c>
    </row>
    <row r="18" spans="1:14" ht="17.25" customHeight="1">
      <c r="A18" s="15" t="s">
        <v>26</v>
      </c>
      <c r="B18" s="15">
        <v>4046</v>
      </c>
      <c r="C18" s="15">
        <v>39</v>
      </c>
      <c r="D18" s="15">
        <v>357</v>
      </c>
      <c r="E18" s="15" t="s">
        <v>102</v>
      </c>
      <c r="F18" s="8">
        <f t="shared" si="0"/>
        <v>9.8484848484848481E-2</v>
      </c>
      <c r="G18" s="10">
        <v>37744652</v>
      </c>
      <c r="H18" s="10">
        <v>5971445</v>
      </c>
      <c r="I18" s="11">
        <f t="shared" si="1"/>
        <v>0.15820638643058624</v>
      </c>
      <c r="J18" s="14">
        <f t="shared" si="2"/>
        <v>3650</v>
      </c>
      <c r="K18" s="12">
        <f t="shared" si="3"/>
        <v>0.96702441447863929</v>
      </c>
      <c r="L18" s="13">
        <f t="shared" si="4"/>
        <v>1033.2589634155324</v>
      </c>
      <c r="M18" s="13">
        <f t="shared" si="5"/>
        <v>9.9959323932373145</v>
      </c>
      <c r="N18" s="8">
        <f>B18/VLOOKUP(A18,'26.03'!A$2:B$42,2,FALSE)-1</f>
        <v>0.18685831622176585</v>
      </c>
    </row>
    <row r="19" spans="1:14">
      <c r="A19" s="15" t="s">
        <v>0</v>
      </c>
      <c r="B19" s="15">
        <v>81782</v>
      </c>
      <c r="C19" s="15">
        <v>3292</v>
      </c>
      <c r="D19" s="15">
        <v>74742</v>
      </c>
      <c r="E19" s="15" t="s">
        <v>90</v>
      </c>
      <c r="F19" s="8">
        <f t="shared" si="0"/>
        <v>4.218673911371966E-2</v>
      </c>
      <c r="G19" s="10">
        <v>1410229408</v>
      </c>
      <c r="H19" s="10">
        <v>124696847</v>
      </c>
      <c r="I19" s="11">
        <f t="shared" si="1"/>
        <v>8.842309364179704E-2</v>
      </c>
      <c r="J19" s="14">
        <f t="shared" si="2"/>
        <v>3748</v>
      </c>
      <c r="K19" s="12">
        <f t="shared" si="3"/>
        <v>2.6577236148517473E-2</v>
      </c>
      <c r="L19" s="13">
        <f t="shared" si="4"/>
        <v>2334.3719690746939</v>
      </c>
      <c r="M19" s="13">
        <f t="shared" si="5"/>
        <v>2.490806196406655</v>
      </c>
      <c r="N19" s="8">
        <f>B19/VLOOKUP(A19,'26.03'!A$2:B$42,2,FALSE)-1</f>
        <v>4.631165161845141E-3</v>
      </c>
    </row>
    <row r="20" spans="1:14">
      <c r="A20" s="15" t="s">
        <v>51</v>
      </c>
      <c r="B20" s="15">
        <v>1453</v>
      </c>
      <c r="C20" s="15">
        <v>9</v>
      </c>
      <c r="D20" s="15">
        <v>6</v>
      </c>
      <c r="E20" s="15" t="s">
        <v>114</v>
      </c>
      <c r="F20" s="8">
        <f t="shared" si="0"/>
        <v>0.6</v>
      </c>
      <c r="G20" s="10">
        <v>629751</v>
      </c>
      <c r="H20" s="10">
        <v>93495</v>
      </c>
      <c r="I20" s="11">
        <f t="shared" si="1"/>
        <v>0.14846344031212336</v>
      </c>
      <c r="J20" s="14">
        <f t="shared" si="2"/>
        <v>1438</v>
      </c>
      <c r="K20" s="12">
        <f t="shared" si="3"/>
        <v>22.834421858798159</v>
      </c>
      <c r="L20" s="13">
        <f t="shared" si="4"/>
        <v>14291.362776716511</v>
      </c>
      <c r="M20" s="13">
        <f t="shared" si="5"/>
        <v>180.64744852354539</v>
      </c>
      <c r="N20" s="8">
        <f>B20/VLOOKUP(A20,'26.03'!A$2:B$42,2,FALSE)-1</f>
        <v>9.0022505626406568E-2</v>
      </c>
    </row>
    <row r="21" spans="1:14">
      <c r="A21" s="15" t="s">
        <v>44</v>
      </c>
      <c r="B21" s="15">
        <v>2031</v>
      </c>
      <c r="C21" s="15">
        <v>24</v>
      </c>
      <c r="D21" s="15">
        <v>215</v>
      </c>
      <c r="E21" s="15" t="s">
        <v>109</v>
      </c>
      <c r="F21" s="8">
        <f t="shared" si="0"/>
        <v>0.100418410041841</v>
      </c>
      <c r="G21" s="10">
        <v>32581623</v>
      </c>
      <c r="H21" s="10">
        <v>1614554</v>
      </c>
      <c r="I21" s="11">
        <f t="shared" si="1"/>
        <v>4.9554130560039933E-2</v>
      </c>
      <c r="J21" s="14">
        <f t="shared" si="2"/>
        <v>1792</v>
      </c>
      <c r="K21" s="12">
        <f t="shared" si="3"/>
        <v>0.55000329480210364</v>
      </c>
      <c r="L21" s="13">
        <f t="shared" si="4"/>
        <v>736.61155553853166</v>
      </c>
      <c r="M21" s="13">
        <f t="shared" si="5"/>
        <v>6.3650513158614448</v>
      </c>
      <c r="N21" s="8">
        <f>B21/VLOOKUP(A21,'26.03'!A$2:B$42,2,FALSE)-1</f>
        <v>0.13084632516703776</v>
      </c>
    </row>
    <row r="22" spans="1:14">
      <c r="A22" s="15" t="s">
        <v>20</v>
      </c>
      <c r="B22" s="15">
        <v>7469</v>
      </c>
      <c r="C22" s="15">
        <v>435</v>
      </c>
      <c r="D22" s="15">
        <v>177</v>
      </c>
      <c r="E22" s="15" t="s">
        <v>99</v>
      </c>
      <c r="F22" s="8">
        <f t="shared" si="0"/>
        <v>0.71078431372549022</v>
      </c>
      <c r="G22" s="10">
        <v>17207441</v>
      </c>
      <c r="H22" s="10">
        <v>2679933</v>
      </c>
      <c r="I22" s="11">
        <f t="shared" si="1"/>
        <v>0.15574268132024977</v>
      </c>
      <c r="J22" s="14">
        <f t="shared" si="2"/>
        <v>6857</v>
      </c>
      <c r="K22" s="12">
        <f t="shared" si="3"/>
        <v>3.984903972647647</v>
      </c>
      <c r="L22" s="13">
        <f t="shared" si="4"/>
        <v>25279.761238175972</v>
      </c>
      <c r="M22" s="13">
        <f t="shared" si="5"/>
        <v>100.36803325042861</v>
      </c>
      <c r="N22" s="8">
        <f>B22/VLOOKUP(A22,'26.03'!A$2:B$42,2,FALSE)-1</f>
        <v>0.16484716157205237</v>
      </c>
    </row>
    <row r="23" spans="1:14">
      <c r="A23" s="15" t="s">
        <v>28</v>
      </c>
      <c r="B23" s="15">
        <v>3372</v>
      </c>
      <c r="C23" s="15">
        <v>14</v>
      </c>
      <c r="D23" s="15">
        <v>6</v>
      </c>
      <c r="E23" s="15" t="s">
        <v>105</v>
      </c>
      <c r="F23" s="8">
        <f t="shared" si="0"/>
        <v>0.7</v>
      </c>
      <c r="G23" s="10">
        <v>5532096</v>
      </c>
      <c r="H23" s="10">
        <v>880918</v>
      </c>
      <c r="I23" s="11">
        <f t="shared" si="1"/>
        <v>0.15923765603489165</v>
      </c>
      <c r="J23" s="14">
        <f t="shared" si="2"/>
        <v>3352</v>
      </c>
      <c r="K23" s="12">
        <f t="shared" si="3"/>
        <v>6.0591862469487152</v>
      </c>
      <c r="L23" s="13">
        <f t="shared" si="4"/>
        <v>2530.6863799905136</v>
      </c>
      <c r="M23" s="13">
        <f t="shared" si="5"/>
        <v>39.158524115419553</v>
      </c>
      <c r="N23" s="8">
        <f>B23/VLOOKUP(A23,'26.03'!A$2:B$42,2,FALSE)-1</f>
        <v>9.5872603184920413E-2</v>
      </c>
    </row>
    <row r="24" spans="1:14">
      <c r="A24" s="15" t="s">
        <v>57</v>
      </c>
      <c r="B24" s="15">
        <v>1201</v>
      </c>
      <c r="C24" s="15">
        <v>9</v>
      </c>
      <c r="D24" s="15">
        <v>21</v>
      </c>
      <c r="E24" s="15" t="s">
        <v>117</v>
      </c>
      <c r="F24" s="8">
        <f t="shared" si="0"/>
        <v>0.3</v>
      </c>
      <c r="G24" s="10">
        <v>208512863</v>
      </c>
      <c r="H24" s="10">
        <v>8747801</v>
      </c>
      <c r="I24" s="11">
        <f t="shared" si="1"/>
        <v>4.1953291869576408E-2</v>
      </c>
      <c r="J24" s="14">
        <f t="shared" si="2"/>
        <v>1171</v>
      </c>
      <c r="K24" s="12">
        <f t="shared" si="3"/>
        <v>5.6159604887301366E-2</v>
      </c>
      <c r="L24" s="13">
        <f t="shared" si="4"/>
        <v>43.162804781017272</v>
      </c>
      <c r="M24" s="13">
        <f t="shared" si="5"/>
        <v>0.49234196066653235</v>
      </c>
      <c r="N24" s="8">
        <f>B24/VLOOKUP(A24,'26.03'!A$2:B$42,2,FALSE)-1</f>
        <v>0.10183486238532113</v>
      </c>
    </row>
    <row r="25" spans="1:14">
      <c r="A25" s="15" t="s">
        <v>59</v>
      </c>
      <c r="B25" s="15">
        <v>1221</v>
      </c>
      <c r="C25" s="15">
        <v>16</v>
      </c>
      <c r="D25" s="15">
        <v>7</v>
      </c>
      <c r="E25" s="15" t="s">
        <v>116</v>
      </c>
      <c r="F25" s="8">
        <f t="shared" si="0"/>
        <v>0.69565217391304346</v>
      </c>
      <c r="G25" s="10">
        <v>38654304</v>
      </c>
      <c r="H25" s="10">
        <v>5278397</v>
      </c>
      <c r="I25" s="11">
        <f t="shared" si="1"/>
        <v>0.13655392682791545</v>
      </c>
      <c r="J25" s="14">
        <f t="shared" si="2"/>
        <v>1198</v>
      </c>
      <c r="K25" s="12">
        <f t="shared" si="3"/>
        <v>0.30992667724660106</v>
      </c>
      <c r="L25" s="13">
        <f t="shared" si="4"/>
        <v>413.92544540447551</v>
      </c>
      <c r="M25" s="13">
        <f t="shared" si="5"/>
        <v>3.5817110146133855</v>
      </c>
      <c r="N25" s="8">
        <f>B25/VLOOKUP(A25,'26.03'!A$2:B$42,2,FALSE)-1</f>
        <v>0.16175071360608939</v>
      </c>
    </row>
    <row r="26" spans="1:14">
      <c r="A26" s="15" t="s">
        <v>30</v>
      </c>
      <c r="B26" s="15">
        <v>3544</v>
      </c>
      <c r="C26" s="15">
        <v>60</v>
      </c>
      <c r="D26" s="15">
        <v>43</v>
      </c>
      <c r="E26" s="15" t="s">
        <v>104</v>
      </c>
      <c r="F26" s="8">
        <f t="shared" si="0"/>
        <v>0.58252427184466016</v>
      </c>
      <c r="G26" s="10">
        <v>10134541</v>
      </c>
      <c r="H26" s="10">
        <v>1823298</v>
      </c>
      <c r="I26" s="11">
        <f t="shared" si="1"/>
        <v>0.17990928252202049</v>
      </c>
      <c r="J26" s="14">
        <f t="shared" si="2"/>
        <v>3441</v>
      </c>
      <c r="K26" s="12">
        <f t="shared" si="3"/>
        <v>3.3953190381291072</v>
      </c>
      <c r="L26" s="13">
        <f t="shared" si="4"/>
        <v>5920.3470586383737</v>
      </c>
      <c r="M26" s="13">
        <f t="shared" si="5"/>
        <v>44.834659673657086</v>
      </c>
      <c r="N26" s="8">
        <f>B26/VLOOKUP(A26,'26.03'!A$2:B$42,2,FALSE)-1</f>
        <v>0.18330550918196997</v>
      </c>
    </row>
    <row r="27" spans="1:14">
      <c r="A27" s="15" t="s">
        <v>75</v>
      </c>
      <c r="B27" s="15">
        <v>845</v>
      </c>
      <c r="C27" s="15">
        <v>2</v>
      </c>
      <c r="D27" s="15">
        <v>39</v>
      </c>
      <c r="E27" s="15" t="s">
        <v>122</v>
      </c>
      <c r="F27" s="8">
        <f t="shared" si="0"/>
        <v>4.878048780487805E-2</v>
      </c>
      <c r="G27" s="10">
        <v>146584212</v>
      </c>
      <c r="H27" s="10">
        <v>19090760</v>
      </c>
      <c r="I27" s="11">
        <f t="shared" si="1"/>
        <v>0.1302374910607699</v>
      </c>
      <c r="J27" s="14">
        <f t="shared" si="2"/>
        <v>804</v>
      </c>
      <c r="K27" s="12">
        <f t="shared" si="3"/>
        <v>5.4849017437157553E-2</v>
      </c>
      <c r="L27" s="13">
        <f t="shared" si="4"/>
        <v>13.644034188347652</v>
      </c>
      <c r="M27" s="13">
        <f t="shared" si="5"/>
        <v>0.27356203484947511</v>
      </c>
      <c r="N27" s="8">
        <f>B27/VLOOKUP(A27,'26.03'!A$2:B$42,2,FALSE)-1</f>
        <v>0.24815361890694243</v>
      </c>
    </row>
    <row r="28" spans="1:14">
      <c r="A28" s="15" t="s">
        <v>63</v>
      </c>
      <c r="B28" s="15">
        <v>1029</v>
      </c>
      <c r="C28" s="15">
        <v>23</v>
      </c>
      <c r="D28" s="15">
        <v>94</v>
      </c>
      <c r="E28" s="15" t="s">
        <v>43</v>
      </c>
      <c r="F28" s="8">
        <f t="shared" si="0"/>
        <v>0.19658119658119658</v>
      </c>
      <c r="G28" s="10">
        <v>18784271</v>
      </c>
      <c r="H28" s="10">
        <v>2789374</v>
      </c>
      <c r="I28" s="11">
        <f t="shared" si="1"/>
        <v>0.14849519579439627</v>
      </c>
      <c r="J28" s="14">
        <f t="shared" si="2"/>
        <v>912</v>
      </c>
      <c r="K28" s="12">
        <f t="shared" si="3"/>
        <v>0.48551258656777263</v>
      </c>
      <c r="L28" s="13">
        <f t="shared" si="4"/>
        <v>1224.4286722652159</v>
      </c>
      <c r="M28" s="13">
        <f t="shared" si="5"/>
        <v>7.710223937987978</v>
      </c>
      <c r="N28" s="8">
        <f>B28/VLOOKUP(A28,'26.03'!A$2:B$42,2,FALSE)-1</f>
        <v>0.13576158940397343</v>
      </c>
    </row>
    <row r="29" spans="1:14">
      <c r="A29" s="15" t="s">
        <v>65</v>
      </c>
      <c r="B29" s="15">
        <v>1012</v>
      </c>
      <c r="C29" s="15">
        <v>3</v>
      </c>
      <c r="D29" s="15">
        <v>33</v>
      </c>
      <c r="E29" s="15" t="s">
        <v>108</v>
      </c>
      <c r="F29" s="8">
        <f t="shared" si="0"/>
        <v>8.3333333333333329E-2</v>
      </c>
      <c r="G29" s="10">
        <v>35185636</v>
      </c>
      <c r="H29" s="10">
        <v>1034829</v>
      </c>
      <c r="I29" s="11">
        <f t="shared" si="1"/>
        <v>2.9410552647108609E-2</v>
      </c>
      <c r="J29" s="14">
        <f t="shared" si="2"/>
        <v>976</v>
      </c>
      <c r="K29" s="12">
        <f t="shared" si="3"/>
        <v>0.27738591964061698</v>
      </c>
      <c r="L29" s="13">
        <f t="shared" si="4"/>
        <v>85.262065463304396</v>
      </c>
      <c r="M29" s="13">
        <f t="shared" si="5"/>
        <v>1.5378717904622992</v>
      </c>
      <c r="N29" s="8">
        <f>B29/VLOOKUP(A29,'26.03'!A$2:B$42,2,FALSE)-1</f>
        <v>0.12444444444444436</v>
      </c>
    </row>
    <row r="30" spans="1:14">
      <c r="A30" s="15" t="s">
        <v>4</v>
      </c>
      <c r="B30" s="15">
        <v>85840</v>
      </c>
      <c r="C30" s="15">
        <v>1297</v>
      </c>
      <c r="D30" s="15">
        <v>753</v>
      </c>
      <c r="E30" s="15" t="s">
        <v>89</v>
      </c>
      <c r="F30" s="8">
        <f t="shared" si="0"/>
        <v>0.6326829268292683</v>
      </c>
      <c r="G30" s="10">
        <v>333453848</v>
      </c>
      <c r="H30" s="10">
        <v>43701886</v>
      </c>
      <c r="I30" s="11">
        <f t="shared" si="1"/>
        <v>0.13105827466714373</v>
      </c>
      <c r="J30" s="14">
        <f t="shared" si="2"/>
        <v>83790</v>
      </c>
      <c r="K30" s="12">
        <f t="shared" si="3"/>
        <v>2.5127915153043907</v>
      </c>
      <c r="L30" s="13">
        <f t="shared" si="4"/>
        <v>3889.5937407206047</v>
      </c>
      <c r="M30" s="13">
        <f t="shared" si="5"/>
        <v>31.262978344463285</v>
      </c>
      <c r="N30" s="8">
        <f>B30/VLOOKUP(A30,'26.03'!A$2:B$42,2,FALSE)-1</f>
        <v>0.24373351879219918</v>
      </c>
    </row>
    <row r="31" spans="1:14">
      <c r="A31" s="15" t="s">
        <v>61</v>
      </c>
      <c r="B31" s="15">
        <v>1136</v>
      </c>
      <c r="C31" s="15">
        <v>5</v>
      </c>
      <c r="D31" s="15">
        <v>97</v>
      </c>
      <c r="E31" s="15" t="s">
        <v>118</v>
      </c>
      <c r="F31" s="8">
        <f t="shared" si="0"/>
        <v>4.9019607843137254E-2</v>
      </c>
      <c r="G31" s="10">
        <v>69192246</v>
      </c>
      <c r="H31" s="10">
        <v>6372512</v>
      </c>
      <c r="I31" s="11">
        <f t="shared" si="1"/>
        <v>9.2098643538757213E-2</v>
      </c>
      <c r="J31" s="14">
        <f t="shared" si="2"/>
        <v>1034</v>
      </c>
      <c r="K31" s="12">
        <f t="shared" si="3"/>
        <v>0.14943871022773272</v>
      </c>
      <c r="L31" s="13">
        <f t="shared" si="4"/>
        <v>72.262432411863031</v>
      </c>
      <c r="M31" s="13">
        <f t="shared" si="5"/>
        <v>1.0391729739339606</v>
      </c>
      <c r="N31" s="8">
        <f>B31/VLOOKUP(A31,'26.03'!A$2:B$42,2,FALSE)-1</f>
        <v>8.7081339712918648E-2</v>
      </c>
    </row>
    <row r="32" spans="1:14">
      <c r="A32" s="15" t="s">
        <v>38</v>
      </c>
      <c r="B32" s="15">
        <v>3629</v>
      </c>
      <c r="C32" s="15">
        <v>75</v>
      </c>
      <c r="D32" s="15">
        <v>26</v>
      </c>
      <c r="E32" s="15" t="s">
        <v>103</v>
      </c>
      <c r="F32" s="8">
        <f t="shared" si="0"/>
        <v>0.74257425742574257</v>
      </c>
      <c r="G32" s="10">
        <v>85230581</v>
      </c>
      <c r="H32" s="10">
        <v>5330596</v>
      </c>
      <c r="I32" s="11">
        <f t="shared" si="1"/>
        <v>6.2543231988527681E-2</v>
      </c>
      <c r="J32" s="14">
        <f t="shared" si="2"/>
        <v>3528</v>
      </c>
      <c r="K32" s="12">
        <f t="shared" si="3"/>
        <v>0.41393593222132319</v>
      </c>
      <c r="L32" s="13">
        <f t="shared" si="4"/>
        <v>879.96584230723477</v>
      </c>
      <c r="M32" s="13">
        <f t="shared" si="5"/>
        <v>6.0353084532471675</v>
      </c>
      <c r="N32" s="8">
        <f>B32/VLOOKUP(A32,'26.03'!A$2:B$42,2,FALSE)-1</f>
        <v>0.49157418824496513</v>
      </c>
    </row>
    <row r="33" spans="1:14">
      <c r="A33" s="15" t="s">
        <v>67</v>
      </c>
      <c r="B33" s="15">
        <v>958</v>
      </c>
      <c r="C33" s="15">
        <v>5</v>
      </c>
      <c r="D33" s="15">
        <v>10</v>
      </c>
      <c r="E33" s="15" t="s">
        <v>119</v>
      </c>
      <c r="F33" s="8">
        <f t="shared" si="0"/>
        <v>0.33333333333333331</v>
      </c>
      <c r="G33" s="10">
        <v>5636544</v>
      </c>
      <c r="H33" s="10">
        <v>1003032</v>
      </c>
      <c r="I33" s="11">
        <f t="shared" si="1"/>
        <v>0.17795159587151277</v>
      </c>
      <c r="J33" s="14">
        <f t="shared" si="2"/>
        <v>943</v>
      </c>
      <c r="K33" s="12">
        <f t="shared" si="3"/>
        <v>1.6730109797776793</v>
      </c>
      <c r="L33" s="13">
        <f t="shared" si="4"/>
        <v>887.06838800513219</v>
      </c>
      <c r="M33" s="13">
        <f t="shared" si="5"/>
        <v>12.18226232251741</v>
      </c>
      <c r="N33" s="8">
        <f>B33/VLOOKUP(A33,'26.03'!A$2:B$42,2,FALSE)-1</f>
        <v>8.8636363636363624E-2</v>
      </c>
    </row>
    <row r="34" spans="1:14">
      <c r="A34" s="15" t="s">
        <v>12</v>
      </c>
      <c r="B34" s="15">
        <v>29566</v>
      </c>
      <c r="C34" s="15">
        <v>1698</v>
      </c>
      <c r="D34" s="15">
        <v>4955</v>
      </c>
      <c r="E34" s="15" t="s">
        <v>94</v>
      </c>
      <c r="F34" s="8">
        <f t="shared" si="0"/>
        <v>0.25522320757552985</v>
      </c>
      <c r="G34" s="10">
        <v>65786616</v>
      </c>
      <c r="H34" s="10">
        <v>11009599</v>
      </c>
      <c r="I34" s="11">
        <f t="shared" si="1"/>
        <v>0.16735317408635214</v>
      </c>
      <c r="J34" s="14">
        <f t="shared" si="2"/>
        <v>22913</v>
      </c>
      <c r="K34" s="12">
        <f t="shared" si="3"/>
        <v>3.4829272872159893</v>
      </c>
      <c r="L34" s="13">
        <f t="shared" si="4"/>
        <v>25810.7211351318</v>
      </c>
      <c r="M34" s="13">
        <f t="shared" si="5"/>
        <v>94.813957276485937</v>
      </c>
      <c r="N34" s="8">
        <f>B34/VLOOKUP(A34,'26.03'!A$2:B$42,2,FALSE)-1</f>
        <v>0.17171957357428758</v>
      </c>
    </row>
    <row r="35" spans="1:14">
      <c r="A35" s="15" t="s">
        <v>50</v>
      </c>
      <c r="B35" s="15">
        <v>1925</v>
      </c>
      <c r="C35" s="15">
        <v>9</v>
      </c>
      <c r="D35" s="15">
        <v>10</v>
      </c>
      <c r="E35" s="15" t="s">
        <v>112</v>
      </c>
      <c r="F35" s="8">
        <f t="shared" si="0"/>
        <v>0.47368421052631576</v>
      </c>
      <c r="G35" s="10">
        <v>10581065</v>
      </c>
      <c r="H35" s="10">
        <v>1729195</v>
      </c>
      <c r="I35" s="11">
        <f t="shared" si="1"/>
        <v>0.16342353061813722</v>
      </c>
      <c r="J35" s="14">
        <f t="shared" si="2"/>
        <v>1906</v>
      </c>
      <c r="K35" s="12">
        <f t="shared" si="3"/>
        <v>1.8013309624314755</v>
      </c>
      <c r="L35" s="13">
        <f t="shared" si="4"/>
        <v>850.57600534539768</v>
      </c>
      <c r="M35" s="13">
        <f t="shared" si="5"/>
        <v>12.378081007692368</v>
      </c>
      <c r="N35" s="8">
        <f>B35/VLOOKUP(A35,'26.03'!A$2:B$42,2,FALSE)-1</f>
        <v>0.2859051436205744</v>
      </c>
    </row>
    <row r="36" spans="1:14" ht="18" customHeight="1">
      <c r="A36" s="15" t="s">
        <v>55</v>
      </c>
      <c r="B36" s="15">
        <v>1306</v>
      </c>
      <c r="C36" s="15">
        <v>4</v>
      </c>
      <c r="D36" s="15">
        <v>33</v>
      </c>
      <c r="E36" s="15" t="s">
        <v>115</v>
      </c>
      <c r="F36" s="8">
        <f t="shared" si="0"/>
        <v>0.10810810810810811</v>
      </c>
      <c r="G36" s="9">
        <v>18875673</v>
      </c>
      <c r="H36" s="10">
        <v>1811116</v>
      </c>
      <c r="I36" s="11">
        <f t="shared" si="1"/>
        <v>9.5949744414411078E-2</v>
      </c>
      <c r="J36" s="14">
        <f t="shared" si="2"/>
        <v>1269</v>
      </c>
      <c r="K36" s="12">
        <f t="shared" si="3"/>
        <v>0.67229390973238412</v>
      </c>
      <c r="L36" s="13">
        <f t="shared" si="4"/>
        <v>211.91297391091697</v>
      </c>
      <c r="M36" s="13">
        <f t="shared" si="5"/>
        <v>3.7744907173496545</v>
      </c>
      <c r="N36" s="8">
        <f>B36/VLOOKUP(A36,'26.03'!A$2:B$42,2,FALSE)-1</f>
        <v>0.14360770577933457</v>
      </c>
    </row>
    <row r="37" spans="1:14">
      <c r="A37" s="15" t="s">
        <v>14</v>
      </c>
      <c r="B37" s="15">
        <v>11811</v>
      </c>
      <c r="C37" s="15">
        <v>192</v>
      </c>
      <c r="D37" s="15">
        <v>131</v>
      </c>
      <c r="E37" s="15" t="s">
        <v>97</v>
      </c>
      <c r="F37" s="8">
        <f t="shared" si="0"/>
        <v>0.59442724458204332</v>
      </c>
      <c r="G37" s="10">
        <v>8769314</v>
      </c>
      <c r="H37" s="10">
        <v>1482447</v>
      </c>
      <c r="I37" s="11">
        <f t="shared" si="1"/>
        <v>0.16904936919809235</v>
      </c>
      <c r="J37" s="14">
        <f t="shared" si="2"/>
        <v>11488</v>
      </c>
      <c r="K37" s="12">
        <f t="shared" si="3"/>
        <v>13.100226539955122</v>
      </c>
      <c r="L37" s="13">
        <f t="shared" si="4"/>
        <v>21894.529036136693</v>
      </c>
      <c r="M37" s="13">
        <f t="shared" si="5"/>
        <v>169.35858122900532</v>
      </c>
      <c r="N37" s="8">
        <f>B37/VLOOKUP(A37,'26.03'!A$2:B$42,2,FALSE)-1</f>
        <v>8.3876296228319713E-2</v>
      </c>
    </row>
    <row r="38" spans="1:14" ht="18" customHeight="1">
      <c r="A38" s="15" t="s">
        <v>34</v>
      </c>
      <c r="B38" s="15">
        <v>2840</v>
      </c>
      <c r="C38" s="15">
        <v>77</v>
      </c>
      <c r="D38" s="15">
        <v>16</v>
      </c>
      <c r="E38" s="15" t="s">
        <v>107</v>
      </c>
      <c r="F38" s="8">
        <f t="shared" si="0"/>
        <v>0.82795698924731187</v>
      </c>
      <c r="G38" s="10">
        <v>10171617</v>
      </c>
      <c r="H38" s="10">
        <v>2002557</v>
      </c>
      <c r="I38" s="11">
        <f t="shared" si="1"/>
        <v>0.19687695673165831</v>
      </c>
      <c r="J38" s="14">
        <f t="shared" si="2"/>
        <v>2747</v>
      </c>
      <c r="K38" s="12">
        <f t="shared" si="3"/>
        <v>2.7006522168500839</v>
      </c>
      <c r="L38" s="13">
        <f t="shared" si="4"/>
        <v>7570.0844811596817</v>
      </c>
      <c r="M38" s="13">
        <f t="shared" si="5"/>
        <v>45.215224687914926</v>
      </c>
      <c r="N38" s="8">
        <f>B38/VLOOKUP(A38,'26.03'!A$2:B$42,2,FALSE)-1</f>
        <v>0.13147410358565748</v>
      </c>
    </row>
    <row r="39" spans="1:14">
      <c r="A39" s="15" t="s">
        <v>53</v>
      </c>
      <c r="B39" s="15">
        <v>1403</v>
      </c>
      <c r="C39" s="15">
        <v>34</v>
      </c>
      <c r="D39" s="15">
        <v>6</v>
      </c>
      <c r="E39" s="15" t="s">
        <v>39</v>
      </c>
      <c r="F39" s="8">
        <f t="shared" si="0"/>
        <v>0.85</v>
      </c>
      <c r="G39" s="9">
        <v>17372892</v>
      </c>
      <c r="H39" s="10">
        <v>1112493</v>
      </c>
      <c r="I39" s="11">
        <f t="shared" si="1"/>
        <v>6.4036143205172744E-2</v>
      </c>
      <c r="J39" s="14">
        <f t="shared" si="2"/>
        <v>1363</v>
      </c>
      <c r="K39" s="12">
        <f t="shared" si="3"/>
        <v>0.78455561687714404</v>
      </c>
      <c r="L39" s="13">
        <f t="shared" si="4"/>
        <v>1957.0719716671235</v>
      </c>
      <c r="M39" s="13">
        <f t="shared" si="5"/>
        <v>12.391254206109521</v>
      </c>
      <c r="N39" s="8">
        <f>B39/VLOOKUP(A39,'26.03'!A$2:B$42,2,FALSE)-1</f>
        <v>0.15854665565648229</v>
      </c>
    </row>
    <row r="40" spans="1:14">
      <c r="A40" s="15" t="s">
        <v>74</v>
      </c>
      <c r="B40" s="15">
        <v>927</v>
      </c>
      <c r="C40" s="15">
        <v>0</v>
      </c>
      <c r="D40" s="15">
        <v>12</v>
      </c>
      <c r="E40" s="16">
        <v>0</v>
      </c>
      <c r="F40" s="8">
        <f t="shared" si="0"/>
        <v>0</v>
      </c>
      <c r="G40" s="10">
        <v>57370084</v>
      </c>
      <c r="H40" s="10">
        <v>3253808</v>
      </c>
      <c r="I40" s="11">
        <f t="shared" si="1"/>
        <v>5.6716110089711565E-2</v>
      </c>
      <c r="J40" s="14">
        <f t="shared" si="2"/>
        <v>915</v>
      </c>
      <c r="K40" s="12">
        <f t="shared" si="3"/>
        <v>0.15949078965964211</v>
      </c>
      <c r="L40" s="13">
        <f t="shared" si="4"/>
        <v>0</v>
      </c>
      <c r="M40" s="13">
        <f t="shared" si="5"/>
        <v>0</v>
      </c>
      <c r="N40" s="8">
        <f>B40/VLOOKUP(A40,'26.03'!A$2:B$42,2,FALSE)-1</f>
        <v>0.30747531734837796</v>
      </c>
    </row>
    <row r="41" spans="1:14">
      <c r="A41" s="15" t="s">
        <v>18</v>
      </c>
      <c r="B41" s="15">
        <v>9332</v>
      </c>
      <c r="C41" s="15">
        <v>139</v>
      </c>
      <c r="D41" s="15">
        <v>4528</v>
      </c>
      <c r="E41" s="15" t="s">
        <v>98</v>
      </c>
      <c r="F41" s="8">
        <f t="shared" si="0"/>
        <v>2.9783586886650955E-2</v>
      </c>
      <c r="G41" s="10">
        <v>51468581</v>
      </c>
      <c r="H41" s="10">
        <v>5875156</v>
      </c>
      <c r="I41" s="11">
        <f t="shared" si="1"/>
        <v>0.11415033960232943</v>
      </c>
      <c r="J41" s="14">
        <f t="shared" si="2"/>
        <v>4665</v>
      </c>
      <c r="K41" s="12">
        <f t="shared" si="3"/>
        <v>0.90637820382108458</v>
      </c>
      <c r="L41" s="13">
        <f t="shared" si="4"/>
        <v>2700.6767487916559</v>
      </c>
      <c r="M41" s="13">
        <f t="shared" si="5"/>
        <v>15.645557007250165</v>
      </c>
      <c r="N41" s="8">
        <f>B41/VLOOKUP(A41,'26.03'!A$2:B$42,2,FALSE)-1</f>
        <v>9.8474191104858111E-3</v>
      </c>
    </row>
    <row r="42" spans="1:14">
      <c r="A42" s="15" t="s">
        <v>42</v>
      </c>
      <c r="B42" s="15">
        <v>2014</v>
      </c>
      <c r="C42" s="15">
        <v>47</v>
      </c>
      <c r="D42" s="15">
        <v>359</v>
      </c>
      <c r="E42" s="15" t="s">
        <v>111</v>
      </c>
      <c r="F42" s="8">
        <f t="shared" si="0"/>
        <v>0.11576354679802955</v>
      </c>
      <c r="G42" s="10">
        <v>125903471</v>
      </c>
      <c r="H42" s="10">
        <v>28810916</v>
      </c>
      <c r="I42" s="11">
        <f t="shared" si="1"/>
        <v>0.22883337346593088</v>
      </c>
      <c r="J42" s="14">
        <f t="shared" si="2"/>
        <v>1608</v>
      </c>
      <c r="K42" s="12">
        <f t="shared" si="3"/>
        <v>0.12771689193540978</v>
      </c>
      <c r="L42" s="13">
        <f t="shared" si="4"/>
        <v>373.30186075648379</v>
      </c>
      <c r="M42" s="13">
        <f t="shared" si="5"/>
        <v>2.1835052875943131</v>
      </c>
      <c r="N42" s="8">
        <f>B42/VLOOKUP(A42,'26.03'!A$2:B$42,2,FALSE)-1</f>
        <v>0</v>
      </c>
    </row>
  </sheetData>
  <sortState ref="A2:N42">
    <sortCondition ref="A2:A4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"/>
    </sheetView>
  </sheetViews>
  <sheetFormatPr defaultRowHeight="12.75"/>
  <cols>
    <col min="1" max="1" width="19.85546875" style="14" customWidth="1"/>
    <col min="2" max="5" width="9.140625" style="14"/>
    <col min="6" max="6" width="9.28515625" style="14" customWidth="1"/>
    <col min="7" max="7" width="14.140625" style="14" customWidth="1"/>
    <col min="8" max="8" width="11.28515625" style="14" customWidth="1"/>
    <col min="9" max="9" width="9.140625" style="14"/>
    <col min="10" max="10" width="9.7109375" style="14" bestFit="1" customWidth="1"/>
    <col min="11" max="15" width="9.140625" style="14"/>
    <col min="16" max="16" width="11" style="14" customWidth="1"/>
    <col min="17" max="16384" width="9.140625" style="14"/>
  </cols>
  <sheetData>
    <row r="1" spans="1:17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 ht="13.5" thickBot="1">
      <c r="A2" s="1" t="s">
        <v>40</v>
      </c>
      <c r="B2" s="2">
        <v>3640</v>
      </c>
      <c r="C2" s="2">
        <v>14</v>
      </c>
      <c r="D2" s="2">
        <v>244</v>
      </c>
      <c r="E2" s="3">
        <v>3.8E-3</v>
      </c>
      <c r="F2" s="8">
        <f t="shared" ref="F2:F43" si="0">IF(C2&gt;0,C2/(C2+D2),0)</f>
        <v>5.4263565891472867E-2</v>
      </c>
      <c r="G2" s="9">
        <v>25812476</v>
      </c>
      <c r="H2" s="10">
        <v>3607226</v>
      </c>
      <c r="I2" s="11">
        <f t="shared" ref="I2:I43" si="1">H2/G2</f>
        <v>0.13974738417190199</v>
      </c>
      <c r="J2" s="14">
        <f>B2-C2-D2</f>
        <v>3382</v>
      </c>
      <c r="K2" s="12">
        <f>J2/G2*10000</f>
        <v>1.3102191358938211</v>
      </c>
      <c r="L2" s="13">
        <f>C2/G2*1000000000</f>
        <v>542.37338564498805</v>
      </c>
      <c r="M2" s="13">
        <f>SQRT(J2*C2)/G2*1000000</f>
        <v>8.4298753767275976</v>
      </c>
      <c r="N2" s="8">
        <f>B2/VLOOKUP(A2,'27.03'!A$2:B$42,2,FALSE)-1</f>
        <v>0.15812917594654796</v>
      </c>
      <c r="O2" s="12">
        <f>(B2-VLOOKUP(A2,'27.03'!A$2:B$42,2,FALSE))/G2*1000000</f>
        <v>19.254255190397078</v>
      </c>
      <c r="P2" s="14">
        <f>B2-2*VLOOKUP(A2,'27.03'!A$2:B$43,2,FALSE)+VLOOKUP(A2,'26.03'!A$3:B$43,2,FALSE)</f>
        <v>-282</v>
      </c>
      <c r="Q2" s="30">
        <f>P2/B2*1000</f>
        <v>-77.472527472527474</v>
      </c>
    </row>
    <row r="3" spans="1:17" ht="13.5" thickBot="1">
      <c r="A3" s="4" t="s">
        <v>22</v>
      </c>
      <c r="B3" s="5">
        <v>7712</v>
      </c>
      <c r="C3" s="5">
        <v>68</v>
      </c>
      <c r="D3" s="5">
        <v>225</v>
      </c>
      <c r="E3" s="6">
        <v>8.8000000000000005E-3</v>
      </c>
      <c r="F3" s="8">
        <f t="shared" si="0"/>
        <v>0.23208191126279865</v>
      </c>
      <c r="G3" s="10">
        <v>8692741</v>
      </c>
      <c r="H3" s="10">
        <v>1585001</v>
      </c>
      <c r="I3" s="11">
        <f t="shared" si="1"/>
        <v>0.18233615841079356</v>
      </c>
      <c r="J3" s="14">
        <f t="shared" ref="J3:J43" si="2">B3-C3-D3</f>
        <v>7419</v>
      </c>
      <c r="K3" s="12">
        <f t="shared" ref="K3:K43" si="3">J3/G3*10000</f>
        <v>8.5347072919807463</v>
      </c>
      <c r="L3" s="13">
        <f t="shared" ref="L3:L43" si="4">C3/G3*1000000000</f>
        <v>7822.6188954669196</v>
      </c>
      <c r="M3" s="13">
        <f t="shared" ref="M3:M43" si="5">SQRT(J3*C3)/G3*1000000</f>
        <v>81.709095289036142</v>
      </c>
      <c r="N3" s="8">
        <f>B3/VLOOKUP(A3,'27.03'!A$2:B$42,2,FALSE)-1</f>
        <v>0.11622521348965109</v>
      </c>
      <c r="O3" s="12">
        <f>(B3-VLOOKUP(A3,'27.03'!A$2:B$42,2,FALSE))/G3*1000000</f>
        <v>92.375926074410827</v>
      </c>
      <c r="P3" s="14">
        <f>B3-2*VLOOKUP(A3,'27.03'!A$2:B$43,2,FALSE)+VLOOKUP(A3,'26.03'!A$3:B$43,2,FALSE)</f>
        <v>-546</v>
      </c>
      <c r="Q3" s="30">
        <f t="shared" ref="Q3:Q43" si="6">P3/B3*1000</f>
        <v>-70.798755186721991</v>
      </c>
    </row>
    <row r="4" spans="1:17" ht="13.5" thickBot="1">
      <c r="A4" s="4" t="s">
        <v>24</v>
      </c>
      <c r="B4" s="5">
        <v>9134</v>
      </c>
      <c r="C4" s="5">
        <v>353</v>
      </c>
      <c r="D4" s="5">
        <v>1063</v>
      </c>
      <c r="E4" s="6">
        <v>3.8600000000000002E-2</v>
      </c>
      <c r="F4" s="8">
        <f t="shared" si="0"/>
        <v>0.24929378531073446</v>
      </c>
      <c r="G4" s="10">
        <v>25812476</v>
      </c>
      <c r="H4" s="10">
        <v>2099099</v>
      </c>
      <c r="I4" s="11">
        <f t="shared" si="1"/>
        <v>8.1321102245286353E-2</v>
      </c>
      <c r="J4" s="14">
        <f t="shared" si="2"/>
        <v>7718</v>
      </c>
      <c r="K4" s="12">
        <f t="shared" si="3"/>
        <v>2.9900269931485846</v>
      </c>
      <c r="L4" s="13">
        <f t="shared" si="4"/>
        <v>13675.557509477199</v>
      </c>
      <c r="M4" s="13">
        <f t="shared" si="5"/>
        <v>63.945512821223552</v>
      </c>
      <c r="N4" s="8">
        <f>B4/VLOOKUP(A4,'27.03'!A$2:B$42,2,FALSE)-1</f>
        <v>0.46495589414595018</v>
      </c>
      <c r="O4" s="12">
        <f>(B4-VLOOKUP(A4,'27.03'!A$2:B$42,2,FALSE))/G4*1000000</f>
        <v>112.31003178463004</v>
      </c>
      <c r="P4" s="14">
        <f>B4-2*VLOOKUP(A4,'27.03'!A$2:B$43,2,FALSE)+VLOOKUP(A4,'26.03'!A$3:B$43,2,FALSE)</f>
        <v>1601</v>
      </c>
      <c r="Q4" s="30">
        <f t="shared" si="6"/>
        <v>175.27917670243048</v>
      </c>
    </row>
    <row r="5" spans="1:17" ht="13.5" thickBot="1">
      <c r="A5" s="4" t="s">
        <v>32</v>
      </c>
      <c r="B5" s="5">
        <v>3477</v>
      </c>
      <c r="C5" s="5">
        <v>93</v>
      </c>
      <c r="D5" s="5">
        <v>6</v>
      </c>
      <c r="E5" s="6">
        <v>2.6700000000000002E-2</v>
      </c>
      <c r="F5" s="8">
        <f t="shared" si="0"/>
        <v>0.93939393939393945</v>
      </c>
      <c r="G5" s="9">
        <v>217014289</v>
      </c>
      <c r="H5" s="10">
        <v>14580478</v>
      </c>
      <c r="I5" s="11">
        <f t="shared" si="1"/>
        <v>6.7186718751040403E-2</v>
      </c>
      <c r="J5" s="14">
        <f t="shared" si="2"/>
        <v>3378</v>
      </c>
      <c r="K5" s="12">
        <f t="shared" si="3"/>
        <v>0.15565795301156413</v>
      </c>
      <c r="L5" s="13">
        <f t="shared" si="4"/>
        <v>428.54320988974138</v>
      </c>
      <c r="M5" s="13">
        <f t="shared" si="5"/>
        <v>2.5827535466715021</v>
      </c>
      <c r="N5" s="8">
        <f>B5/VLOOKUP(A5,'27.03'!A$2:B$42,2,FALSE)-1</f>
        <v>0.16482412060301499</v>
      </c>
      <c r="O5" s="12">
        <f>(B5-VLOOKUP(A5,'27.03'!A$2:B$42,2,FALSE))/G5*1000000</f>
        <v>2.2671318200618575</v>
      </c>
      <c r="P5" s="14">
        <f>B5-2*VLOOKUP(A5,'27.03'!A$2:B$43,2,FALSE)+VLOOKUP(A5,'26.03'!A$3:B$43,2,FALSE)</f>
        <v>62</v>
      </c>
      <c r="Q5" s="30">
        <f t="shared" si="6"/>
        <v>17.831463905665807</v>
      </c>
    </row>
    <row r="6" spans="1:17" ht="13.5" thickBot="1">
      <c r="A6" s="4" t="s">
        <v>16</v>
      </c>
      <c r="B6" s="5">
        <v>14751</v>
      </c>
      <c r="C6" s="5">
        <v>761</v>
      </c>
      <c r="D6" s="5">
        <v>151</v>
      </c>
      <c r="E6" s="6">
        <v>5.1499999999999997E-2</v>
      </c>
      <c r="F6" s="8">
        <f t="shared" si="0"/>
        <v>0.83442982456140347</v>
      </c>
      <c r="G6" s="9">
        <v>66673160</v>
      </c>
      <c r="H6" s="10">
        <v>10980918</v>
      </c>
      <c r="I6" s="11">
        <f t="shared" si="1"/>
        <v>0.16469772844124983</v>
      </c>
      <c r="J6" s="14">
        <f t="shared" si="2"/>
        <v>13839</v>
      </c>
      <c r="K6" s="12">
        <f t="shared" si="3"/>
        <v>2.0756478319011729</v>
      </c>
      <c r="L6" s="13">
        <f t="shared" si="4"/>
        <v>11413.888287280819</v>
      </c>
      <c r="M6" s="13">
        <f t="shared" si="5"/>
        <v>48.673619628148288</v>
      </c>
      <c r="N6" s="8">
        <f>B6/VLOOKUP(A6,'27.03'!A$2:B$42,2,FALSE)-1</f>
        <v>0.24881476464612251</v>
      </c>
      <c r="O6" s="12">
        <f>(B6-VLOOKUP(A6,'27.03'!A$2:B$42,2,FALSE))/G6*1000000</f>
        <v>44.080706539183083</v>
      </c>
      <c r="P6" s="14">
        <f>B6-2*VLOOKUP(A6,'27.03'!A$2:B$43,2,FALSE)+VLOOKUP(A6,'26.03'!A$3:B$43,2,FALSE)</f>
        <v>656</v>
      </c>
      <c r="Q6" s="30">
        <f t="shared" si="6"/>
        <v>44.47156125008474</v>
      </c>
    </row>
    <row r="7" spans="1:17" ht="13.5" thickBot="1">
      <c r="A7" s="4" t="s">
        <v>8</v>
      </c>
      <c r="B7" s="5">
        <v>53529</v>
      </c>
      <c r="C7" s="5">
        <v>399</v>
      </c>
      <c r="D7" s="5">
        <v>12158</v>
      </c>
      <c r="E7" s="6">
        <v>7.4000000000000003E-3</v>
      </c>
      <c r="F7" s="8">
        <f t="shared" si="0"/>
        <v>3.1775105518834119E-2</v>
      </c>
      <c r="G7" s="10">
        <v>81465657</v>
      </c>
      <c r="H7" s="10">
        <v>16771303</v>
      </c>
      <c r="I7" s="11">
        <f t="shared" si="1"/>
        <v>0.20586960957057032</v>
      </c>
      <c r="J7" s="14">
        <f t="shared" si="2"/>
        <v>40972</v>
      </c>
      <c r="K7" s="12">
        <f t="shared" si="3"/>
        <v>5.0293585676231638</v>
      </c>
      <c r="L7" s="13">
        <f t="shared" si="4"/>
        <v>4897.769375382316</v>
      </c>
      <c r="M7" s="13">
        <f t="shared" si="5"/>
        <v>49.631278817215055</v>
      </c>
      <c r="N7" s="8">
        <f>B7/VLOOKUP(A7,'27.03'!A$2:B$42,2,FALSE)-1</f>
        <v>0.12916086571320085</v>
      </c>
      <c r="O7" s="12">
        <f>(B7-VLOOKUP(A7,'27.03'!A$2:B$42,2,FALSE))/G7*1000000</f>
        <v>75.16050597861134</v>
      </c>
      <c r="P7" s="14">
        <f>B7-2*VLOOKUP(A7,'27.03'!A$2:B$43,2,FALSE)+VLOOKUP(A7,'26.03'!A$3:B$43,2,FALSE)</f>
        <v>-91</v>
      </c>
      <c r="Q7" s="30">
        <f t="shared" si="6"/>
        <v>-1.7000130770236694</v>
      </c>
    </row>
    <row r="8" spans="1:17" ht="13.5" thickBot="1">
      <c r="A8" s="4" t="s">
        <v>69</v>
      </c>
      <c r="B8" s="5">
        <v>966</v>
      </c>
      <c r="C8" s="5">
        <v>28</v>
      </c>
      <c r="D8" s="5">
        <v>52</v>
      </c>
      <c r="E8" s="6">
        <v>2.8899999999999999E-2</v>
      </c>
      <c r="F8" s="8">
        <f t="shared" si="0"/>
        <v>0.35</v>
      </c>
      <c r="G8" s="10">
        <v>10748112</v>
      </c>
      <c r="H8" s="10">
        <v>2108406</v>
      </c>
      <c r="I8" s="11">
        <f t="shared" si="1"/>
        <v>0.19616524278868699</v>
      </c>
      <c r="J8" s="14">
        <f t="shared" si="2"/>
        <v>886</v>
      </c>
      <c r="K8" s="12">
        <f t="shared" si="3"/>
        <v>0.82433082200855368</v>
      </c>
      <c r="L8" s="13">
        <f t="shared" si="4"/>
        <v>2605.1086925778222</v>
      </c>
      <c r="M8" s="13">
        <f t="shared" si="5"/>
        <v>14.654253273279757</v>
      </c>
      <c r="N8" s="8">
        <f>B8/VLOOKUP(A8,'27.03'!A$2:B$42,2,FALSE)-1</f>
        <v>8.2959641255605288E-2</v>
      </c>
      <c r="O8" s="12">
        <f>(B8-VLOOKUP(A8,'27.03'!A$2:B$42,2,FALSE))/G8*1000000</f>
        <v>6.8849301160985297</v>
      </c>
      <c r="P8" s="14">
        <f>B8-2*VLOOKUP(A8,'27.03'!A$2:B$43,2,FALSE)+VLOOKUP(A8,'26.03'!A$3:B$43,2,FALSE)</f>
        <v>3</v>
      </c>
      <c r="Q8" s="30">
        <f t="shared" si="6"/>
        <v>3.1055900621118009</v>
      </c>
    </row>
    <row r="9" spans="1:17" ht="13.5" thickBot="1">
      <c r="A9" s="4" t="s">
        <v>46</v>
      </c>
      <c r="B9" s="5">
        <v>2200</v>
      </c>
      <c r="C9" s="5">
        <v>52</v>
      </c>
      <c r="D9" s="5">
        <v>57</v>
      </c>
      <c r="E9" s="6">
        <v>2.3599999999999999E-2</v>
      </c>
      <c r="F9" s="8">
        <f t="shared" si="0"/>
        <v>0.47706422018348627</v>
      </c>
      <c r="G9" s="10">
        <v>5783798</v>
      </c>
      <c r="H9" s="10">
        <v>987535</v>
      </c>
      <c r="I9" s="11">
        <f t="shared" si="1"/>
        <v>0.17074161303696983</v>
      </c>
      <c r="J9" s="14">
        <f t="shared" si="2"/>
        <v>2091</v>
      </c>
      <c r="K9" s="12">
        <f t="shared" si="3"/>
        <v>3.6152714876971843</v>
      </c>
      <c r="L9" s="13">
        <f t="shared" si="4"/>
        <v>8990.6321071379043</v>
      </c>
      <c r="M9" s="13">
        <f t="shared" si="5"/>
        <v>57.011907452137166</v>
      </c>
      <c r="N9" s="8">
        <f>B9/VLOOKUP(A9,'27.03'!A$2:B$42,2,FALSE)-1</f>
        <v>8.7493821057834875E-2</v>
      </c>
      <c r="O9" s="12">
        <f>(B9-VLOOKUP(A9,'27.03'!A$2:B$42,2,FALSE))/G9*1000000</f>
        <v>30.602728518527098</v>
      </c>
      <c r="P9" s="14">
        <f>B9-2*VLOOKUP(A9,'27.03'!A$2:B$43,2,FALSE)+VLOOKUP(A9,'26.03'!A$3:B$43,2,FALSE)</f>
        <v>-133</v>
      </c>
      <c r="Q9" s="30">
        <f t="shared" si="6"/>
        <v>-60.454545454545453</v>
      </c>
    </row>
    <row r="10" spans="1:17" ht="13.5" thickBot="1">
      <c r="A10" s="4" t="s">
        <v>36</v>
      </c>
      <c r="B10" s="5">
        <v>3460</v>
      </c>
      <c r="C10" s="5">
        <v>12</v>
      </c>
      <c r="D10" s="5">
        <v>79</v>
      </c>
      <c r="E10" s="6">
        <v>3.3999999999999998E-3</v>
      </c>
      <c r="F10" s="8">
        <f t="shared" si="0"/>
        <v>0.13186813186813187</v>
      </c>
      <c r="G10" s="10">
        <v>8723025</v>
      </c>
      <c r="H10" s="10">
        <v>878824</v>
      </c>
      <c r="I10" s="11">
        <f t="shared" si="1"/>
        <v>0.1007476190885616</v>
      </c>
      <c r="J10" s="14">
        <f t="shared" si="2"/>
        <v>3369</v>
      </c>
      <c r="K10" s="12">
        <f t="shared" si="3"/>
        <v>3.8621923014092014</v>
      </c>
      <c r="L10" s="13">
        <f t="shared" si="4"/>
        <v>1375.6695641706863</v>
      </c>
      <c r="M10" s="13">
        <f t="shared" si="5"/>
        <v>23.05016355695329</v>
      </c>
      <c r="N10" s="8">
        <f>B10/VLOOKUP(A10,'27.03'!A$2:B$42,2,FALSE)-1</f>
        <v>0.2848124767916822</v>
      </c>
      <c r="O10" s="12">
        <f>(B10-VLOOKUP(A10,'27.03'!A$2:B$42,2,FALSE))/G10*1000000</f>
        <v>87.928212976576361</v>
      </c>
      <c r="P10" s="14">
        <f>B10-2*VLOOKUP(A10,'27.03'!A$2:B$43,2,FALSE)+VLOOKUP(A10,'26.03'!A$3:B$43,2,FALSE)</f>
        <v>569</v>
      </c>
      <c r="Q10" s="30">
        <f t="shared" si="6"/>
        <v>164.45086705202311</v>
      </c>
    </row>
    <row r="11" spans="1:17" ht="13.5" thickBot="1">
      <c r="A11" s="4" t="s">
        <v>84</v>
      </c>
      <c r="B11" s="5">
        <v>887</v>
      </c>
      <c r="C11" s="5">
        <v>20</v>
      </c>
      <c r="D11" s="5">
        <v>79</v>
      </c>
      <c r="E11" s="6">
        <v>2.2499999999999999E-2</v>
      </c>
      <c r="F11" s="8">
        <f t="shared" si="0"/>
        <v>0.20202020202020202</v>
      </c>
      <c r="G11" s="10">
        <v>1391390369</v>
      </c>
      <c r="H11" s="10">
        <v>75635457</v>
      </c>
      <c r="I11" s="11">
        <f t="shared" si="1"/>
        <v>5.4359623787219126E-2</v>
      </c>
      <c r="J11" s="14">
        <f t="shared" si="2"/>
        <v>788</v>
      </c>
      <c r="K11" s="12">
        <f t="shared" si="3"/>
        <v>5.6633998449072201E-3</v>
      </c>
      <c r="L11" s="13">
        <f t="shared" si="4"/>
        <v>14.374111281490407</v>
      </c>
      <c r="M11" s="13">
        <f t="shared" si="5"/>
        <v>9.0225461817755134E-2</v>
      </c>
      <c r="N11" s="8">
        <f>B11/VLOOKUP(A11,'27.03'!A$2:B$42,2,FALSE)-1</f>
        <v>0.2200825309491059</v>
      </c>
      <c r="O11" s="12">
        <f>(B11-VLOOKUP(A11,'27.03'!A$2:B$42,2,FALSE))/G11*1000000</f>
        <v>0.11499289025192326</v>
      </c>
      <c r="P11" s="14">
        <f>B11-2*VLOOKUP(A11,'27.03'!A$2:B$43,2,FALSE)+VLOOKUP(A11,'26.03'!A$3:B$43,2,FALSE)</f>
        <v>39</v>
      </c>
      <c r="Q11" s="30">
        <f t="shared" si="6"/>
        <v>43.968432919954907</v>
      </c>
    </row>
    <row r="12" spans="1:17" ht="13.5" thickBot="1">
      <c r="A12" s="4" t="s">
        <v>71</v>
      </c>
      <c r="B12" s="5">
        <v>1155</v>
      </c>
      <c r="C12" s="5">
        <v>102</v>
      </c>
      <c r="D12" s="5">
        <v>59</v>
      </c>
      <c r="E12" s="6">
        <v>8.8300000000000003E-2</v>
      </c>
      <c r="F12" s="8">
        <f t="shared" si="0"/>
        <v>0.63354037267080743</v>
      </c>
      <c r="G12" s="10">
        <v>273608457</v>
      </c>
      <c r="H12" s="10">
        <v>16771240</v>
      </c>
      <c r="I12" s="11">
        <f t="shared" si="1"/>
        <v>6.1296497132762237E-2</v>
      </c>
      <c r="J12" s="14">
        <f t="shared" si="2"/>
        <v>994</v>
      </c>
      <c r="K12" s="12">
        <f t="shared" si="3"/>
        <v>3.6329286415295266E-2</v>
      </c>
      <c r="L12" s="13">
        <f t="shared" si="4"/>
        <v>372.7954944024263</v>
      </c>
      <c r="M12" s="13">
        <f t="shared" si="5"/>
        <v>1.163760898573128</v>
      </c>
      <c r="N12" s="8">
        <f>B12/VLOOKUP(A12,'27.03'!A$2:B$42,2,FALSE)-1</f>
        <v>0.29339305711086228</v>
      </c>
      <c r="O12" s="12">
        <f>(B12-VLOOKUP(A12,'27.03'!A$2:B$42,2,FALSE))/G12*1000000</f>
        <v>0.95757274052387942</v>
      </c>
      <c r="P12" s="14">
        <f>B12-2*VLOOKUP(A12,'27.03'!A$2:B$43,2,FALSE)+VLOOKUP(A12,'26.03'!A$3:B$43,2,FALSE)</f>
        <v>159</v>
      </c>
      <c r="Q12" s="30">
        <f t="shared" si="6"/>
        <v>137.66233766233765</v>
      </c>
    </row>
    <row r="13" spans="1:17" ht="13.5" thickBot="1">
      <c r="A13" s="4" t="s">
        <v>10</v>
      </c>
      <c r="B13" s="5">
        <v>35408</v>
      </c>
      <c r="C13" s="5">
        <v>2517</v>
      </c>
      <c r="D13" s="5">
        <v>11679</v>
      </c>
      <c r="E13" s="6">
        <v>7.0999999999999994E-2</v>
      </c>
      <c r="F13" s="8">
        <f t="shared" si="0"/>
        <v>0.17730346576500422</v>
      </c>
      <c r="G13" s="10">
        <v>83979449</v>
      </c>
      <c r="H13" s="10">
        <v>4193255</v>
      </c>
      <c r="I13" s="11">
        <f t="shared" si="1"/>
        <v>4.9931918462575289E-2</v>
      </c>
      <c r="J13" s="14">
        <f t="shared" si="2"/>
        <v>21212</v>
      </c>
      <c r="K13" s="12">
        <f t="shared" si="3"/>
        <v>2.5258560579505587</v>
      </c>
      <c r="L13" s="13">
        <f t="shared" si="4"/>
        <v>29971.618413452557</v>
      </c>
      <c r="M13" s="13">
        <f t="shared" si="5"/>
        <v>87.00804212037049</v>
      </c>
      <c r="N13" s="8">
        <f>B13/VLOOKUP(A13,'27.03'!A$2:B$42,2,FALSE)-1</f>
        <v>0.20410800516901317</v>
      </c>
      <c r="O13" s="12">
        <f>(B13-VLOOKUP(A13,'27.03'!A$2:B$42,2,FALSE))/G13*1000000</f>
        <v>71.469866395527319</v>
      </c>
      <c r="P13" s="14">
        <f>B13-2*VLOOKUP(A13,'27.03'!A$2:B$43,2,FALSE)+VLOOKUP(A13,'26.03'!A$3:B$43,2,FALSE)</f>
        <v>3673</v>
      </c>
      <c r="Q13" s="30">
        <f t="shared" si="6"/>
        <v>103.7336195210122</v>
      </c>
    </row>
    <row r="14" spans="1:17" ht="13.5" thickBot="1">
      <c r="A14" s="4" t="s">
        <v>48</v>
      </c>
      <c r="B14" s="5">
        <v>2121</v>
      </c>
      <c r="C14" s="5">
        <v>22</v>
      </c>
      <c r="D14" s="5">
        <v>5</v>
      </c>
      <c r="E14" s="6">
        <v>1.03E-2</v>
      </c>
      <c r="F14" s="8">
        <f t="shared" si="0"/>
        <v>0.81481481481481477</v>
      </c>
      <c r="G14" s="10">
        <v>4757294</v>
      </c>
      <c r="H14" s="10">
        <v>551023</v>
      </c>
      <c r="I14" s="11">
        <f t="shared" si="1"/>
        <v>0.115826980632267</v>
      </c>
      <c r="J14" s="14">
        <f t="shared" si="2"/>
        <v>2094</v>
      </c>
      <c r="K14" s="12">
        <f t="shared" si="3"/>
        <v>4.4016619532028081</v>
      </c>
      <c r="L14" s="13">
        <f t="shared" si="4"/>
        <v>4624.4776967746793</v>
      </c>
      <c r="M14" s="13">
        <f t="shared" si="5"/>
        <v>45.116945299219957</v>
      </c>
      <c r="N14" s="8">
        <f>B14/VLOOKUP(A14,'27.03'!A$2:B$42,2,FALSE)-1</f>
        <v>0.166025288620121</v>
      </c>
      <c r="O14" s="12">
        <f>(B14-VLOOKUP(A14,'27.03'!A$2:B$42,2,FALSE))/G14*1000000</f>
        <v>63.481466564816046</v>
      </c>
      <c r="P14" s="14">
        <f>B14-2*VLOOKUP(A14,'27.03'!A$2:B$43,2,FALSE)+VLOOKUP(A14,'26.03'!A$3:B$43,2,FALSE)</f>
        <v>47</v>
      </c>
      <c r="Q14" s="30">
        <f t="shared" si="6"/>
        <v>22.159358793022157</v>
      </c>
    </row>
    <row r="15" spans="1:17" ht="13.5" thickBot="1">
      <c r="A15" s="4" t="s">
        <v>73</v>
      </c>
      <c r="B15" s="5">
        <v>890</v>
      </c>
      <c r="C15" s="5">
        <v>2</v>
      </c>
      <c r="D15" s="5">
        <v>97</v>
      </c>
      <c r="E15" s="6">
        <v>2.2000000000000001E-3</v>
      </c>
      <c r="F15" s="8">
        <f t="shared" si="0"/>
        <v>2.0202020202020204E-2</v>
      </c>
      <c r="G15" s="10">
        <v>340637</v>
      </c>
      <c r="H15" s="10">
        <v>43023</v>
      </c>
      <c r="I15" s="11">
        <f t="shared" si="1"/>
        <v>0.12630160552142017</v>
      </c>
      <c r="J15" s="14">
        <f t="shared" si="2"/>
        <v>791</v>
      </c>
      <c r="K15" s="12">
        <f t="shared" si="3"/>
        <v>23.221200280650663</v>
      </c>
      <c r="L15" s="13">
        <f t="shared" si="4"/>
        <v>5871.352789039358</v>
      </c>
      <c r="M15" s="13">
        <f t="shared" si="5"/>
        <v>116.76466033549698</v>
      </c>
      <c r="N15" s="8">
        <f>B15/VLOOKUP(A15,'27.03'!A$2:B$42,2,FALSE)-1</f>
        <v>0.10972568578553621</v>
      </c>
      <c r="O15" s="12">
        <f>(B15-VLOOKUP(A15,'27.03'!A$2:B$42,2,FALSE))/G15*1000000</f>
        <v>258.33952271773177</v>
      </c>
      <c r="P15" s="14">
        <f>B15-2*VLOOKUP(A15,'27.03'!A$2:B$43,2,FALSE)+VLOOKUP(A15,'26.03'!A$3:B$43,2,FALSE)</f>
        <v>23</v>
      </c>
      <c r="Q15" s="30">
        <f t="shared" si="6"/>
        <v>25.842696629213481</v>
      </c>
    </row>
    <row r="16" spans="1:17" ht="13.5" thickBot="1">
      <c r="A16" s="4" t="s">
        <v>6</v>
      </c>
      <c r="B16" s="5">
        <v>72248</v>
      </c>
      <c r="C16" s="5">
        <v>5690</v>
      </c>
      <c r="D16" s="5">
        <v>12285</v>
      </c>
      <c r="E16" s="6">
        <v>7.8700000000000006E-2</v>
      </c>
      <c r="F16" s="8">
        <f t="shared" si="0"/>
        <v>0.31655076495132128</v>
      </c>
      <c r="G16" s="10">
        <v>45692442</v>
      </c>
      <c r="H16" s="10">
        <v>7821312</v>
      </c>
      <c r="I16" s="11">
        <f t="shared" si="1"/>
        <v>0.17117299180464024</v>
      </c>
      <c r="J16" s="14">
        <f t="shared" si="2"/>
        <v>54273</v>
      </c>
      <c r="K16" s="12">
        <f t="shared" si="3"/>
        <v>11.877894379118542</v>
      </c>
      <c r="L16" s="13">
        <f t="shared" si="4"/>
        <v>124528.25349102594</v>
      </c>
      <c r="M16" s="13">
        <f t="shared" si="5"/>
        <v>384.59503925330415</v>
      </c>
      <c r="N16" s="8">
        <f>B16/VLOOKUP(A16,'27.03'!A$2:B$42,2,FALSE)-1</f>
        <v>0.25026823105942619</v>
      </c>
      <c r="O16" s="12">
        <f>(B16-VLOOKUP(A16,'27.03'!A$2:B$42,2,FALSE))/G16*1000000</f>
        <v>316.50748716822795</v>
      </c>
      <c r="P16" s="14">
        <f>B16-2*VLOOKUP(A16,'27.03'!A$2:B$43,2,FALSE)+VLOOKUP(A16,'26.03'!A$3:B$43,2,FALSE)</f>
        <v>6191</v>
      </c>
      <c r="Q16" s="30">
        <f t="shared" si="6"/>
        <v>85.6909533827926</v>
      </c>
    </row>
    <row r="17" spans="1:17" ht="13.5" thickBot="1">
      <c r="A17" s="4" t="s">
        <v>2</v>
      </c>
      <c r="B17" s="5">
        <v>86931</v>
      </c>
      <c r="C17" s="5">
        <v>9183</v>
      </c>
      <c r="D17" s="5">
        <v>10950</v>
      </c>
      <c r="E17" s="6">
        <v>0.1056</v>
      </c>
      <c r="F17" s="8">
        <f t="shared" si="0"/>
        <v>0.45611682312621071</v>
      </c>
      <c r="G17" s="10">
        <v>60015723</v>
      </c>
      <c r="H17" s="10">
        <v>12152963</v>
      </c>
      <c r="I17" s="11">
        <f t="shared" si="1"/>
        <v>0.20249631917289407</v>
      </c>
      <c r="J17" s="14">
        <f t="shared" si="2"/>
        <v>66798</v>
      </c>
      <c r="K17" s="12">
        <f t="shared" si="3"/>
        <v>11.130083361655077</v>
      </c>
      <c r="L17" s="13">
        <f t="shared" si="4"/>
        <v>153009.90375472108</v>
      </c>
      <c r="M17" s="13">
        <f t="shared" si="5"/>
        <v>412.67577878388573</v>
      </c>
      <c r="N17" s="8">
        <f>B17/VLOOKUP(A17,'27.03'!A$2:B$42,2,FALSE)-1</f>
        <v>7.8695603618359922E-2</v>
      </c>
      <c r="O17" s="12">
        <f>(B17-VLOOKUP(A17,'27.03'!A$2:B$42,2,FALSE))/G17*1000000</f>
        <v>105.67230857153884</v>
      </c>
      <c r="P17" s="14" t="e">
        <f>B17-2*VLOOKUP(A17,'27.03'!A$2:B$43,2,FALSE)+VLOOKUP(A17,'26.03'!A$3:B$43,2,FALSE)</f>
        <v>#N/A</v>
      </c>
      <c r="Q17" s="30" t="e">
        <f t="shared" si="6"/>
        <v>#N/A</v>
      </c>
    </row>
    <row r="18" spans="1:17" ht="13.5" thickBot="1">
      <c r="A18" s="4" t="s">
        <v>26</v>
      </c>
      <c r="B18" s="5">
        <v>4758</v>
      </c>
      <c r="C18" s="5">
        <v>56</v>
      </c>
      <c r="D18" s="5">
        <v>353</v>
      </c>
      <c r="E18" s="6">
        <v>1.17E-2</v>
      </c>
      <c r="F18" s="8">
        <f t="shared" si="0"/>
        <v>0.13691931540342298</v>
      </c>
      <c r="G18" s="10">
        <v>37744652</v>
      </c>
      <c r="H18" s="10">
        <v>5971445</v>
      </c>
      <c r="I18" s="11">
        <f t="shared" si="1"/>
        <v>0.15820638643058624</v>
      </c>
      <c r="J18" s="14">
        <f t="shared" si="2"/>
        <v>4349</v>
      </c>
      <c r="K18" s="12">
        <f t="shared" si="3"/>
        <v>1.1522162133061924</v>
      </c>
      <c r="L18" s="13">
        <f t="shared" si="4"/>
        <v>1483.6538961864053</v>
      </c>
      <c r="M18" s="13">
        <f t="shared" si="5"/>
        <v>13.074746934915716</v>
      </c>
      <c r="N18" s="8">
        <f>B18/VLOOKUP(A18,'27.03'!A$2:B$42,2,FALSE)-1</f>
        <v>0.17597627286208595</v>
      </c>
      <c r="O18" s="12">
        <f>(B18-VLOOKUP(A18,'27.03'!A$2:B$42,2,FALSE))/G18*1000000</f>
        <v>18.863599537227156</v>
      </c>
      <c r="P18" s="14">
        <f>B18-2*VLOOKUP(A18,'27.03'!A$2:B$43,2,FALSE)+VLOOKUP(A18,'26.03'!A$3:B$43,2,FALSE)</f>
        <v>75</v>
      </c>
      <c r="Q18" s="30">
        <f t="shared" si="6"/>
        <v>15.762925598991174</v>
      </c>
    </row>
    <row r="19" spans="1:17" ht="13.5" thickBot="1">
      <c r="A19" s="4" t="s">
        <v>0</v>
      </c>
      <c r="B19" s="5">
        <v>81946</v>
      </c>
      <c r="C19" s="5">
        <v>3299</v>
      </c>
      <c r="D19" s="5">
        <v>75123</v>
      </c>
      <c r="E19" s="6">
        <v>4.02E-2</v>
      </c>
      <c r="F19" s="8">
        <f t="shared" si="0"/>
        <v>4.2067277039606235E-2</v>
      </c>
      <c r="G19" s="10">
        <v>1410229408</v>
      </c>
      <c r="H19" s="10">
        <v>124696847</v>
      </c>
      <c r="I19" s="11">
        <f t="shared" si="1"/>
        <v>8.842309364179704E-2</v>
      </c>
      <c r="J19" s="14">
        <f t="shared" si="2"/>
        <v>3524</v>
      </c>
      <c r="K19" s="12">
        <f t="shared" si="3"/>
        <v>2.4988842099086337E-2</v>
      </c>
      <c r="L19" s="13">
        <f t="shared" si="4"/>
        <v>2339.335700479166</v>
      </c>
      <c r="M19" s="13">
        <f t="shared" si="5"/>
        <v>2.4177942517102111</v>
      </c>
      <c r="N19" s="8">
        <f>B19/VLOOKUP(A19,'27.03'!A$2:B$42,2,FALSE)-1</f>
        <v>2.0053312464844986E-3</v>
      </c>
      <c r="O19" s="12">
        <f>(B19-VLOOKUP(A19,'27.03'!A$2:B$42,2,FALSE))/G19*1000000</f>
        <v>0.11629313576192278</v>
      </c>
      <c r="P19" s="14">
        <f>B19-2*VLOOKUP(A19,'27.03'!A$2:B$43,2,FALSE)+VLOOKUP(A19,'26.03'!A$3:B$43,2,FALSE)</f>
        <v>-213</v>
      </c>
      <c r="Q19" s="30">
        <f t="shared" si="6"/>
        <v>-2.5992726917726308</v>
      </c>
    </row>
    <row r="20" spans="1:17" ht="13.5" thickBot="1">
      <c r="A20" s="4" t="s">
        <v>51</v>
      </c>
      <c r="B20" s="5">
        <v>1605</v>
      </c>
      <c r="C20" s="5">
        <v>15</v>
      </c>
      <c r="D20" s="5">
        <v>40</v>
      </c>
      <c r="E20" s="6">
        <v>9.2999999999999992E-3</v>
      </c>
      <c r="F20" s="8">
        <f t="shared" si="0"/>
        <v>0.27272727272727271</v>
      </c>
      <c r="G20" s="10">
        <v>629751</v>
      </c>
      <c r="H20" s="10">
        <v>93495</v>
      </c>
      <c r="I20" s="11">
        <f t="shared" si="1"/>
        <v>0.14846344031212336</v>
      </c>
      <c r="J20" s="14">
        <f t="shared" si="2"/>
        <v>1550</v>
      </c>
      <c r="K20" s="12">
        <f t="shared" si="3"/>
        <v>24.612902559900661</v>
      </c>
      <c r="L20" s="13">
        <f t="shared" si="4"/>
        <v>23818.937961194184</v>
      </c>
      <c r="M20" s="13">
        <f t="shared" si="5"/>
        <v>242.12666088623766</v>
      </c>
      <c r="N20" s="8">
        <f>B20/VLOOKUP(A20,'27.03'!A$2:B$42,2,FALSE)-1</f>
        <v>0.10461114934618032</v>
      </c>
      <c r="O20" s="12">
        <f>(B20-VLOOKUP(A20,'27.03'!A$2:B$42,2,FALSE))/G20*1000000</f>
        <v>241.36523800676775</v>
      </c>
      <c r="P20" s="14">
        <f>B20-2*VLOOKUP(A20,'27.03'!A$2:B$43,2,FALSE)+VLOOKUP(A20,'26.03'!A$3:B$43,2,FALSE)</f>
        <v>32</v>
      </c>
      <c r="Q20" s="30">
        <f t="shared" si="6"/>
        <v>19.937694704049846</v>
      </c>
    </row>
    <row r="21" spans="1:17" ht="13.5" thickBot="1">
      <c r="A21" s="4" t="s">
        <v>44</v>
      </c>
      <c r="B21" s="5">
        <v>2320</v>
      </c>
      <c r="C21" s="5">
        <v>27</v>
      </c>
      <c r="D21" s="5">
        <v>320</v>
      </c>
      <c r="E21" s="6">
        <v>1.1599999999999999E-2</v>
      </c>
      <c r="F21" s="8">
        <f t="shared" si="0"/>
        <v>7.7809798270893377E-2</v>
      </c>
      <c r="G21" s="10">
        <v>32581623</v>
      </c>
      <c r="H21" s="10">
        <v>1614554</v>
      </c>
      <c r="I21" s="11">
        <f t="shared" si="1"/>
        <v>4.9554130560039933E-2</v>
      </c>
      <c r="J21" s="14">
        <f t="shared" si="2"/>
        <v>1973</v>
      </c>
      <c r="K21" s="12">
        <f t="shared" si="3"/>
        <v>0.6055560829489679</v>
      </c>
      <c r="L21" s="13">
        <f t="shared" si="4"/>
        <v>828.68799998084819</v>
      </c>
      <c r="M21" s="13">
        <f t="shared" si="5"/>
        <v>7.0839047089526606</v>
      </c>
      <c r="N21" s="8">
        <f>B21/VLOOKUP(A21,'27.03'!A$2:B$42,2,FALSE)-1</f>
        <v>0.14229443623830629</v>
      </c>
      <c r="O21" s="12">
        <f>(B21-VLOOKUP(A21,'27.03'!A$2:B$42,2,FALSE))/G21*1000000</f>
        <v>8.8700308146098195</v>
      </c>
      <c r="P21" s="14">
        <f>B21-2*VLOOKUP(A21,'27.03'!A$2:B$43,2,FALSE)+VLOOKUP(A21,'26.03'!A$3:B$43,2,FALSE)</f>
        <v>54</v>
      </c>
      <c r="Q21" s="30">
        <f t="shared" si="6"/>
        <v>23.27586206896552</v>
      </c>
    </row>
    <row r="22" spans="1:17" ht="13.5" thickBot="1">
      <c r="A22" s="4" t="s">
        <v>20</v>
      </c>
      <c r="B22" s="5">
        <v>8647</v>
      </c>
      <c r="C22" s="5">
        <v>547</v>
      </c>
      <c r="D22" s="5">
        <v>6</v>
      </c>
      <c r="E22" s="6">
        <v>6.3200000000000006E-2</v>
      </c>
      <c r="F22" s="8">
        <f t="shared" si="0"/>
        <v>0.98915009041591317</v>
      </c>
      <c r="G22" s="10">
        <v>17207441</v>
      </c>
      <c r="H22" s="10">
        <v>2679933</v>
      </c>
      <c r="I22" s="11">
        <f t="shared" si="1"/>
        <v>0.15574268132024977</v>
      </c>
      <c r="J22" s="14">
        <f t="shared" si="2"/>
        <v>8094</v>
      </c>
      <c r="K22" s="12">
        <f t="shared" si="3"/>
        <v>4.7037790221102602</v>
      </c>
      <c r="L22" s="13">
        <f t="shared" si="4"/>
        <v>31788.573327085651</v>
      </c>
      <c r="M22" s="13">
        <f t="shared" si="5"/>
        <v>122.28099785279774</v>
      </c>
      <c r="N22" s="8">
        <f>B22/VLOOKUP(A22,'27.03'!A$2:B$42,2,FALSE)-1</f>
        <v>0.15771857008970414</v>
      </c>
      <c r="O22" s="12">
        <f>(B22-VLOOKUP(A22,'27.03'!A$2:B$42,2,FALSE))/G22*1000000</f>
        <v>68.45875572085356</v>
      </c>
      <c r="P22" s="14">
        <f>B22-2*VLOOKUP(A22,'27.03'!A$2:B$43,2,FALSE)+VLOOKUP(A22,'26.03'!A$3:B$43,2,FALSE)</f>
        <v>121</v>
      </c>
      <c r="Q22" s="30">
        <f t="shared" si="6"/>
        <v>13.993292471377357</v>
      </c>
    </row>
    <row r="23" spans="1:17" ht="13.5" thickBot="1">
      <c r="A23" s="4" t="s">
        <v>28</v>
      </c>
      <c r="B23" s="5">
        <v>3796</v>
      </c>
      <c r="C23" s="5">
        <v>20</v>
      </c>
      <c r="D23" s="5">
        <v>7</v>
      </c>
      <c r="E23" s="6">
        <v>5.1999999999999998E-3</v>
      </c>
      <c r="F23" s="8">
        <f t="shared" si="0"/>
        <v>0.7407407407407407</v>
      </c>
      <c r="G23" s="10">
        <v>5532096</v>
      </c>
      <c r="H23" s="10">
        <v>880918</v>
      </c>
      <c r="I23" s="11">
        <f t="shared" si="1"/>
        <v>0.15923765603489165</v>
      </c>
      <c r="J23" s="14">
        <f t="shared" si="2"/>
        <v>3769</v>
      </c>
      <c r="K23" s="12">
        <f t="shared" si="3"/>
        <v>6.8129692615601751</v>
      </c>
      <c r="L23" s="13">
        <f t="shared" si="4"/>
        <v>3615.2662571293049</v>
      </c>
      <c r="M23" s="13">
        <f t="shared" si="5"/>
        <v>49.62932387427584</v>
      </c>
      <c r="N23" s="8">
        <f>B23/VLOOKUP(A23,'27.03'!A$2:B$42,2,FALSE)-1</f>
        <v>0.12574139976275212</v>
      </c>
      <c r="O23" s="12">
        <f>(B23-VLOOKUP(A23,'27.03'!A$2:B$42,2,FALSE))/G23*1000000</f>
        <v>76.643644651141273</v>
      </c>
      <c r="P23" s="14">
        <f>B23-2*VLOOKUP(A23,'27.03'!A$2:B$43,2,FALSE)+VLOOKUP(A23,'26.03'!A$3:B$43,2,FALSE)</f>
        <v>129</v>
      </c>
      <c r="Q23" s="30">
        <f t="shared" si="6"/>
        <v>33.983140147523713</v>
      </c>
    </row>
    <row r="24" spans="1:17" ht="13.5" thickBot="1">
      <c r="A24" s="4" t="s">
        <v>57</v>
      </c>
      <c r="B24" s="5">
        <v>1373</v>
      </c>
      <c r="C24" s="5">
        <v>11</v>
      </c>
      <c r="D24" s="5">
        <v>23</v>
      </c>
      <c r="E24" s="6">
        <v>8.0000000000000002E-3</v>
      </c>
      <c r="F24" s="8">
        <f t="shared" si="0"/>
        <v>0.3235294117647059</v>
      </c>
      <c r="G24" s="10">
        <v>208512863</v>
      </c>
      <c r="H24" s="10">
        <v>8747801</v>
      </c>
      <c r="I24" s="11">
        <f t="shared" si="1"/>
        <v>4.1953291869576408E-2</v>
      </c>
      <c r="J24" s="14">
        <f t="shared" si="2"/>
        <v>1339</v>
      </c>
      <c r="K24" s="12">
        <f t="shared" si="3"/>
        <v>6.4216661779757919E-2</v>
      </c>
      <c r="L24" s="13">
        <f t="shared" si="4"/>
        <v>52.754539176798893</v>
      </c>
      <c r="M24" s="13">
        <f t="shared" si="5"/>
        <v>0.58204126998551253</v>
      </c>
      <c r="N24" s="8">
        <f>B24/VLOOKUP(A24,'27.03'!A$2:B$42,2,FALSE)-1</f>
        <v>0.14321398834304744</v>
      </c>
      <c r="O24" s="12">
        <f>(B24-VLOOKUP(A24,'27.03'!A$2:B$42,2,FALSE))/G24*1000000</f>
        <v>0.82488915803721907</v>
      </c>
      <c r="P24" s="14">
        <f>B24-2*VLOOKUP(A24,'27.03'!A$2:B$43,2,FALSE)+VLOOKUP(A24,'26.03'!A$3:B$43,2,FALSE)</f>
        <v>61</v>
      </c>
      <c r="Q24" s="30">
        <f t="shared" si="6"/>
        <v>44.428259286234521</v>
      </c>
    </row>
    <row r="25" spans="1:17" ht="13.5" thickBot="1">
      <c r="A25" s="4" t="s">
        <v>59</v>
      </c>
      <c r="B25" s="5">
        <v>1436</v>
      </c>
      <c r="C25" s="5">
        <v>16</v>
      </c>
      <c r="D25" s="5">
        <v>7</v>
      </c>
      <c r="E25" s="6">
        <v>1.11E-2</v>
      </c>
      <c r="F25" s="8">
        <f t="shared" si="0"/>
        <v>0.69565217391304346</v>
      </c>
      <c r="G25" s="10">
        <v>38654304</v>
      </c>
      <c r="H25" s="10">
        <v>5278397</v>
      </c>
      <c r="I25" s="11">
        <f t="shared" si="1"/>
        <v>0.13655392682791545</v>
      </c>
      <c r="J25" s="14">
        <f t="shared" si="2"/>
        <v>1413</v>
      </c>
      <c r="K25" s="12">
        <f t="shared" si="3"/>
        <v>0.36554790897282746</v>
      </c>
      <c r="L25" s="13">
        <f t="shared" si="4"/>
        <v>413.92544540447551</v>
      </c>
      <c r="M25" s="13">
        <f t="shared" si="5"/>
        <v>3.889853223943704</v>
      </c>
      <c r="N25" s="8">
        <f>B25/VLOOKUP(A25,'27.03'!A$2:B$42,2,FALSE)-1</f>
        <v>0.17608517608517604</v>
      </c>
      <c r="O25" s="12">
        <f>(B25-VLOOKUP(A25,'27.03'!A$2:B$42,2,FALSE))/G25*1000000</f>
        <v>5.5621231726226394</v>
      </c>
      <c r="P25" s="14">
        <f>B25-2*VLOOKUP(A25,'27.03'!A$2:B$43,2,FALSE)+VLOOKUP(A25,'26.03'!A$3:B$43,2,FALSE)</f>
        <v>45</v>
      </c>
      <c r="Q25" s="30">
        <f t="shared" si="6"/>
        <v>31.337047353760443</v>
      </c>
    </row>
    <row r="26" spans="1:17" ht="13.5" thickBot="1">
      <c r="A26" s="4" t="s">
        <v>30</v>
      </c>
      <c r="B26" s="5">
        <v>4268</v>
      </c>
      <c r="C26" s="5">
        <v>76</v>
      </c>
      <c r="D26" s="5">
        <v>43</v>
      </c>
      <c r="E26" s="6">
        <v>1.78E-2</v>
      </c>
      <c r="F26" s="8">
        <f t="shared" si="0"/>
        <v>0.6386554621848739</v>
      </c>
      <c r="G26" s="10">
        <v>10134541</v>
      </c>
      <c r="H26" s="10">
        <v>1823298</v>
      </c>
      <c r="I26" s="11">
        <f t="shared" si="1"/>
        <v>0.17990928252202049</v>
      </c>
      <c r="J26" s="14">
        <f t="shared" si="2"/>
        <v>4149</v>
      </c>
      <c r="K26" s="12">
        <f t="shared" si="3"/>
        <v>4.093919991048435</v>
      </c>
      <c r="L26" s="13">
        <f t="shared" si="4"/>
        <v>7499.1062742752738</v>
      </c>
      <c r="M26" s="13">
        <f t="shared" si="5"/>
        <v>55.408249468154366</v>
      </c>
      <c r="N26" s="8">
        <f>B26/VLOOKUP(A26,'27.03'!A$2:B$42,2,FALSE)-1</f>
        <v>0.20428893905191869</v>
      </c>
      <c r="O26" s="12">
        <f>(B26-VLOOKUP(A26,'27.03'!A$2:B$42,2,FALSE))/G26*1000000</f>
        <v>71.438854507569701</v>
      </c>
      <c r="P26" s="14">
        <f>B26-2*VLOOKUP(A26,'27.03'!A$2:B$43,2,FALSE)+VLOOKUP(A26,'26.03'!A$3:B$43,2,FALSE)</f>
        <v>175</v>
      </c>
      <c r="Q26" s="30">
        <f t="shared" si="6"/>
        <v>41.002811621368323</v>
      </c>
    </row>
    <row r="27" spans="1:17" ht="13.5" thickBot="1">
      <c r="A27" s="4" t="s">
        <v>75</v>
      </c>
      <c r="B27" s="5">
        <v>1264</v>
      </c>
      <c r="C27" s="5">
        <v>4</v>
      </c>
      <c r="D27" s="5">
        <v>53</v>
      </c>
      <c r="E27" s="6">
        <v>3.0999999999999999E-3</v>
      </c>
      <c r="F27" s="8">
        <f t="shared" si="0"/>
        <v>7.0175438596491224E-2</v>
      </c>
      <c r="G27" s="10">
        <v>146584212</v>
      </c>
      <c r="H27" s="10">
        <v>19090760</v>
      </c>
      <c r="I27" s="11">
        <f t="shared" si="1"/>
        <v>0.1302374910607699</v>
      </c>
      <c r="J27" s="14">
        <f t="shared" si="2"/>
        <v>1207</v>
      </c>
      <c r="K27" s="12">
        <f t="shared" si="3"/>
        <v>8.2341746326678081E-2</v>
      </c>
      <c r="L27" s="13">
        <f t="shared" si="4"/>
        <v>27.288068376695303</v>
      </c>
      <c r="M27" s="13">
        <f t="shared" si="5"/>
        <v>0.47401974684804959</v>
      </c>
      <c r="N27" s="8">
        <f>B27/VLOOKUP(A27,'27.03'!A$2:B$42,2,FALSE)-1</f>
        <v>0.49585798816568039</v>
      </c>
      <c r="O27" s="12">
        <f>(B27-VLOOKUP(A27,'27.03'!A$2:B$42,2,FALSE))/G27*1000000</f>
        <v>2.8584251624588326</v>
      </c>
      <c r="P27" s="14">
        <f>B27-2*VLOOKUP(A27,'27.03'!A$2:B$43,2,FALSE)+VLOOKUP(A27,'26.03'!A$3:B$43,2,FALSE)</f>
        <v>251</v>
      </c>
      <c r="Q27" s="30">
        <f t="shared" si="6"/>
        <v>198.57594936708861</v>
      </c>
    </row>
    <row r="28" spans="1:17" ht="13.5" thickBot="1">
      <c r="A28" s="4" t="s">
        <v>63</v>
      </c>
      <c r="B28" s="5">
        <v>1452</v>
      </c>
      <c r="C28" s="5">
        <v>29</v>
      </c>
      <c r="D28" s="5">
        <v>139</v>
      </c>
      <c r="E28" s="6">
        <v>1.9900000000000001E-2</v>
      </c>
      <c r="F28" s="8">
        <f t="shared" si="0"/>
        <v>0.17261904761904762</v>
      </c>
      <c r="G28" s="10">
        <v>18784271</v>
      </c>
      <c r="H28" s="10">
        <v>2789374</v>
      </c>
      <c r="I28" s="11">
        <f t="shared" si="1"/>
        <v>0.14849519579439627</v>
      </c>
      <c r="J28" s="14">
        <f t="shared" si="2"/>
        <v>1284</v>
      </c>
      <c r="K28" s="12">
        <f t="shared" si="3"/>
        <v>0.68355061529936401</v>
      </c>
      <c r="L28" s="13">
        <f t="shared" si="4"/>
        <v>1543.8448476387507</v>
      </c>
      <c r="M28" s="13">
        <f t="shared" si="5"/>
        <v>10.272760561456794</v>
      </c>
      <c r="N28" s="8">
        <f>B28/VLOOKUP(A28,'27.03'!A$2:B$42,2,FALSE)-1</f>
        <v>0.41107871720116629</v>
      </c>
      <c r="O28" s="12">
        <f>(B28-VLOOKUP(A28,'27.03'!A$2:B$42,2,FALSE))/G28*1000000</f>
        <v>22.518840363834187</v>
      </c>
      <c r="P28" s="14">
        <f>B28-2*VLOOKUP(A28,'27.03'!A$2:B$43,2,FALSE)+VLOOKUP(A28,'26.03'!A$3:B$43,2,FALSE)</f>
        <v>300</v>
      </c>
      <c r="Q28" s="30">
        <f t="shared" si="6"/>
        <v>206.61157024793388</v>
      </c>
    </row>
    <row r="29" spans="1:17" ht="13.5" thickBot="1">
      <c r="A29" s="4" t="s">
        <v>65</v>
      </c>
      <c r="B29" s="5">
        <v>1104</v>
      </c>
      <c r="C29" s="5">
        <v>3</v>
      </c>
      <c r="D29" s="5">
        <v>35</v>
      </c>
      <c r="E29" s="6">
        <v>2.7000000000000001E-3</v>
      </c>
      <c r="F29" s="8">
        <f t="shared" si="0"/>
        <v>7.8947368421052627E-2</v>
      </c>
      <c r="G29" s="10">
        <v>35185636</v>
      </c>
      <c r="H29" s="10">
        <v>1034829</v>
      </c>
      <c r="I29" s="11">
        <f t="shared" si="1"/>
        <v>2.9410552647108609E-2</v>
      </c>
      <c r="J29" s="14">
        <f t="shared" si="2"/>
        <v>1066</v>
      </c>
      <c r="K29" s="12">
        <f t="shared" si="3"/>
        <v>0.30296453927960831</v>
      </c>
      <c r="L29" s="13">
        <f t="shared" si="4"/>
        <v>85.262065463304396</v>
      </c>
      <c r="M29" s="13">
        <f t="shared" si="5"/>
        <v>1.6072144343900667</v>
      </c>
      <c r="N29" s="8">
        <f>B29/VLOOKUP(A29,'27.03'!A$2:B$42,2,FALSE)-1</f>
        <v>9.0909090909090828E-2</v>
      </c>
      <c r="O29" s="12">
        <f>(B29-VLOOKUP(A29,'27.03'!A$2:B$42,2,FALSE))/G29*1000000</f>
        <v>2.614703340874668</v>
      </c>
      <c r="P29" s="14">
        <f>B29-2*VLOOKUP(A29,'27.03'!A$2:B$43,2,FALSE)+VLOOKUP(A29,'26.03'!A$3:B$43,2,FALSE)</f>
        <v>-20</v>
      </c>
      <c r="Q29" s="30">
        <f t="shared" si="6"/>
        <v>-18.115942028985508</v>
      </c>
    </row>
    <row r="30" spans="1:17" ht="13.5" thickBot="1">
      <c r="A30" s="4" t="s">
        <v>4</v>
      </c>
      <c r="B30" s="5">
        <v>105052</v>
      </c>
      <c r="C30" s="5">
        <v>1706</v>
      </c>
      <c r="D30" s="5">
        <v>2366</v>
      </c>
      <c r="E30" s="6">
        <v>1.6199999999999999E-2</v>
      </c>
      <c r="F30" s="8">
        <f t="shared" si="0"/>
        <v>0.41895874263261296</v>
      </c>
      <c r="G30" s="10">
        <v>333453848</v>
      </c>
      <c r="H30" s="10">
        <v>43701886</v>
      </c>
      <c r="I30" s="11">
        <f t="shared" si="1"/>
        <v>0.13105827466714373</v>
      </c>
      <c r="J30" s="14">
        <f t="shared" si="2"/>
        <v>100980</v>
      </c>
      <c r="K30" s="12">
        <f t="shared" si="3"/>
        <v>3.028305134448471</v>
      </c>
      <c r="L30" s="13">
        <f t="shared" si="4"/>
        <v>5116.1502865607954</v>
      </c>
      <c r="M30" s="13">
        <f t="shared" si="5"/>
        <v>39.361483942303387</v>
      </c>
      <c r="N30" s="8">
        <f>B30/VLOOKUP(A30,'27.03'!A$2:B$42,2,FALSE)-1</f>
        <v>0.22381174277726013</v>
      </c>
      <c r="O30" s="12">
        <f>(B30-VLOOKUP(A30,'27.03'!A$2:B$42,2,FALSE))/G30*1000000</f>
        <v>57.61516958112896</v>
      </c>
      <c r="P30" s="14">
        <f>B30-2*VLOOKUP(A30,'27.03'!A$2:B$43,2,FALSE)+VLOOKUP(A30,'26.03'!A$3:B$43,2,FALSE)</f>
        <v>2390</v>
      </c>
      <c r="Q30" s="30">
        <f t="shared" si="6"/>
        <v>22.750637779385446</v>
      </c>
    </row>
    <row r="31" spans="1:17" ht="13.5" thickBot="1">
      <c r="A31" s="4" t="s">
        <v>61</v>
      </c>
      <c r="B31" s="5">
        <v>1245</v>
      </c>
      <c r="C31" s="5">
        <v>6</v>
      </c>
      <c r="D31" s="5">
        <v>97</v>
      </c>
      <c r="E31" s="6">
        <v>4.7999999999999996E-3</v>
      </c>
      <c r="F31" s="8">
        <f t="shared" si="0"/>
        <v>5.8252427184466021E-2</v>
      </c>
      <c r="G31" s="10">
        <v>69192246</v>
      </c>
      <c r="H31" s="10">
        <v>6372512</v>
      </c>
      <c r="I31" s="11">
        <f t="shared" si="1"/>
        <v>9.2098643538757213E-2</v>
      </c>
      <c r="J31" s="14">
        <f t="shared" si="2"/>
        <v>1142</v>
      </c>
      <c r="K31" s="12">
        <f t="shared" si="3"/>
        <v>0.16504739562869516</v>
      </c>
      <c r="L31" s="13">
        <f t="shared" si="4"/>
        <v>86.714918894235637</v>
      </c>
      <c r="M31" s="13">
        <f t="shared" si="5"/>
        <v>1.1963307036788413</v>
      </c>
      <c r="N31" s="8">
        <f>B31/VLOOKUP(A31,'27.03'!A$2:B$42,2,FALSE)-1</f>
        <v>9.5950704225352013E-2</v>
      </c>
      <c r="O31" s="12">
        <f>(B31-VLOOKUP(A31,'27.03'!A$2:B$42,2,FALSE))/G31*1000000</f>
        <v>1.5753210265786139</v>
      </c>
      <c r="P31" s="14">
        <f>B31-2*VLOOKUP(A31,'27.03'!A$2:B$43,2,FALSE)+VLOOKUP(A31,'26.03'!A$3:B$43,2,FALSE)</f>
        <v>18</v>
      </c>
      <c r="Q31" s="30">
        <f t="shared" si="6"/>
        <v>14.457831325301205</v>
      </c>
    </row>
    <row r="32" spans="1:17" ht="13.5" thickBot="1">
      <c r="A32" s="4" t="s">
        <v>38</v>
      </c>
      <c r="B32" s="5">
        <v>5698</v>
      </c>
      <c r="C32" s="5">
        <v>92</v>
      </c>
      <c r="D32" s="5">
        <v>42</v>
      </c>
      <c r="E32" s="6">
        <v>1.61E-2</v>
      </c>
      <c r="F32" s="8">
        <f t="shared" si="0"/>
        <v>0.68656716417910446</v>
      </c>
      <c r="G32" s="10">
        <v>85230581</v>
      </c>
      <c r="H32" s="10">
        <v>5330596</v>
      </c>
      <c r="I32" s="11">
        <f t="shared" si="1"/>
        <v>6.2543231988527681E-2</v>
      </c>
      <c r="J32" s="14">
        <f t="shared" si="2"/>
        <v>5564</v>
      </c>
      <c r="K32" s="12">
        <f t="shared" si="3"/>
        <v>0.65281732621299393</v>
      </c>
      <c r="L32" s="13">
        <f t="shared" si="4"/>
        <v>1079.4247665635412</v>
      </c>
      <c r="M32" s="13">
        <f t="shared" si="5"/>
        <v>8.3944457229533391</v>
      </c>
      <c r="N32" s="8">
        <f>B32/VLOOKUP(A32,'27.03'!A$2:B$42,2,FALSE)-1</f>
        <v>0.57012951226233133</v>
      </c>
      <c r="O32" s="12">
        <f>(B32-VLOOKUP(A32,'27.03'!A$2:B$42,2,FALSE))/G32*1000000</f>
        <v>24.275324369782247</v>
      </c>
      <c r="P32" s="14">
        <f>B32-2*VLOOKUP(A32,'27.03'!A$2:B$43,2,FALSE)+VLOOKUP(A32,'26.03'!A$3:B$43,2,FALSE)</f>
        <v>873</v>
      </c>
      <c r="Q32" s="30">
        <f t="shared" si="6"/>
        <v>153.21165321165319</v>
      </c>
    </row>
    <row r="33" spans="1:17" ht="13.5" thickBot="1">
      <c r="A33" s="4" t="s">
        <v>127</v>
      </c>
      <c r="B33" s="5">
        <v>1075</v>
      </c>
      <c r="C33" s="5">
        <v>68</v>
      </c>
      <c r="D33" s="5">
        <v>35</v>
      </c>
      <c r="E33" s="6">
        <v>6.3200000000000006E-2</v>
      </c>
      <c r="F33" s="8">
        <f t="shared" si="0"/>
        <v>0.66019417475728159</v>
      </c>
      <c r="G33" s="10">
        <v>108481655</v>
      </c>
      <c r="H33" s="10">
        <v>4614648</v>
      </c>
      <c r="I33" s="11">
        <f t="shared" si="1"/>
        <v>4.253851031310317E-2</v>
      </c>
      <c r="J33" s="14">
        <f t="shared" si="2"/>
        <v>972</v>
      </c>
      <c r="K33" s="12">
        <f t="shared" si="3"/>
        <v>8.9600402943705082E-2</v>
      </c>
      <c r="L33" s="13">
        <f t="shared" si="4"/>
        <v>626.83409466789578</v>
      </c>
      <c r="M33" s="13">
        <f t="shared" si="5"/>
        <v>2.3699069066335929</v>
      </c>
      <c r="N33" s="8" t="e">
        <f>B33/VLOOKUP(A33,'27.03'!A$2:B$42,2,FALSE)-1</f>
        <v>#N/A</v>
      </c>
      <c r="O33" s="12" t="e">
        <f>(B33-VLOOKUP(A33,'27.03'!A$2:B$42,2,FALSE))/G33*1000000</f>
        <v>#N/A</v>
      </c>
      <c r="P33" s="14" t="e">
        <f>B33-2*VLOOKUP(A33,'27.03'!A$2:B$43,2,FALSE)+VLOOKUP(A33,'26.03'!A$3:B$43,2,FALSE)</f>
        <v>#N/A</v>
      </c>
      <c r="Q33" s="30" t="e">
        <f t="shared" si="6"/>
        <v>#N/A</v>
      </c>
    </row>
    <row r="34" spans="1:17" ht="13.5" thickBot="1">
      <c r="A34" s="4" t="s">
        <v>67</v>
      </c>
      <c r="B34" s="5">
        <v>1163</v>
      </c>
      <c r="C34" s="5">
        <v>10</v>
      </c>
      <c r="D34" s="5">
        <v>10</v>
      </c>
      <c r="E34" s="6">
        <v>8.5000000000000006E-3</v>
      </c>
      <c r="F34" s="8">
        <f t="shared" si="0"/>
        <v>0.5</v>
      </c>
      <c r="G34" s="10">
        <v>5636544</v>
      </c>
      <c r="H34" s="10">
        <v>1003032</v>
      </c>
      <c r="I34" s="11">
        <f t="shared" si="1"/>
        <v>0.17795159587151277</v>
      </c>
      <c r="J34" s="14">
        <f t="shared" si="2"/>
        <v>1143</v>
      </c>
      <c r="K34" s="12">
        <f t="shared" si="3"/>
        <v>2.0278383349797324</v>
      </c>
      <c r="L34" s="13">
        <f t="shared" si="4"/>
        <v>1774.1367760102644</v>
      </c>
      <c r="M34" s="13">
        <f t="shared" si="5"/>
        <v>18.967505281114239</v>
      </c>
      <c r="N34" s="8">
        <f>B34/VLOOKUP(A34,'27.03'!A$2:B$42,2,FALSE)-1</f>
        <v>0.21398747390396666</v>
      </c>
      <c r="O34" s="12">
        <f>(B34-VLOOKUP(A34,'27.03'!A$2:B$42,2,FALSE))/G34*1000000</f>
        <v>36.369803908210422</v>
      </c>
      <c r="P34" s="14">
        <f>B34-2*VLOOKUP(A34,'27.03'!A$2:B$43,2,FALSE)+VLOOKUP(A34,'26.03'!A$3:B$43,2,FALSE)</f>
        <v>127</v>
      </c>
      <c r="Q34" s="30">
        <f t="shared" si="6"/>
        <v>109.20034393809114</v>
      </c>
    </row>
    <row r="35" spans="1:17" ht="13.5" thickBot="1">
      <c r="A35" s="4" t="s">
        <v>12</v>
      </c>
      <c r="B35" s="5">
        <v>33414</v>
      </c>
      <c r="C35" s="5">
        <v>1997</v>
      </c>
      <c r="D35" s="5">
        <v>5707</v>
      </c>
      <c r="E35" s="6">
        <v>5.9700000000000003E-2</v>
      </c>
      <c r="F35" s="8">
        <f t="shared" si="0"/>
        <v>0.25921599169262721</v>
      </c>
      <c r="G35" s="10">
        <v>65786616</v>
      </c>
      <c r="H35" s="10">
        <v>11009599</v>
      </c>
      <c r="I35" s="11">
        <f t="shared" si="1"/>
        <v>0.16735317408635214</v>
      </c>
      <c r="J35" s="14">
        <f t="shared" si="2"/>
        <v>25710</v>
      </c>
      <c r="K35" s="12">
        <f t="shared" si="3"/>
        <v>3.9080897549130662</v>
      </c>
      <c r="L35" s="13">
        <f t="shared" si="4"/>
        <v>30355.718555275744</v>
      </c>
      <c r="M35" s="13">
        <f t="shared" si="5"/>
        <v>108.91871863407941</v>
      </c>
      <c r="N35" s="8">
        <f>B35/VLOOKUP(A35,'27.03'!A$2:B$42,2,FALSE)-1</f>
        <v>0.13014949604275183</v>
      </c>
      <c r="O35" s="12">
        <f>(B35-VLOOKUP(A35,'27.03'!A$2:B$42,2,FALSE))/G35*1000000</f>
        <v>58.492140711417647</v>
      </c>
      <c r="P35" s="14">
        <f>B35-2*VLOOKUP(A35,'27.03'!A$2:B$43,2,FALSE)+VLOOKUP(A35,'26.03'!A$3:B$43,2,FALSE)</f>
        <v>-485</v>
      </c>
      <c r="Q35" s="30">
        <f t="shared" si="6"/>
        <v>-14.514874004908123</v>
      </c>
    </row>
    <row r="36" spans="1:17" ht="13.5" thickBot="1">
      <c r="A36" s="4" t="s">
        <v>50</v>
      </c>
      <c r="B36" s="5">
        <v>2422</v>
      </c>
      <c r="C36" s="5">
        <v>9</v>
      </c>
      <c r="D36" s="5">
        <v>11</v>
      </c>
      <c r="E36" s="6">
        <v>3.7000000000000002E-3</v>
      </c>
      <c r="F36" s="8">
        <f t="shared" si="0"/>
        <v>0.45</v>
      </c>
      <c r="G36" s="10">
        <v>10581065</v>
      </c>
      <c r="H36" s="10">
        <v>1729195</v>
      </c>
      <c r="I36" s="11">
        <f t="shared" si="1"/>
        <v>0.16342353061813722</v>
      </c>
      <c r="J36" s="14">
        <f t="shared" si="2"/>
        <v>2402</v>
      </c>
      <c r="K36" s="12">
        <f t="shared" si="3"/>
        <v>2.270092849821828</v>
      </c>
      <c r="L36" s="13">
        <f t="shared" si="4"/>
        <v>850.57600534539768</v>
      </c>
      <c r="M36" s="13">
        <f t="shared" si="5"/>
        <v>13.895634235127954</v>
      </c>
      <c r="N36" s="8">
        <f>B36/VLOOKUP(A36,'27.03'!A$2:B$42,2,FALSE)-1</f>
        <v>0.25818181818181829</v>
      </c>
      <c r="O36" s="12">
        <f>(B36-VLOOKUP(A36,'27.03'!A$2:B$42,2,FALSE))/G36*1000000</f>
        <v>46.970697184073629</v>
      </c>
      <c r="P36" s="14">
        <f>B36-2*VLOOKUP(A36,'27.03'!A$2:B$43,2,FALSE)+VLOOKUP(A36,'26.03'!A$3:B$43,2,FALSE)</f>
        <v>69</v>
      </c>
      <c r="Q36" s="30">
        <f t="shared" si="6"/>
        <v>28.488852188274155</v>
      </c>
    </row>
    <row r="37" spans="1:17" ht="13.5" thickBot="1">
      <c r="A37" s="4" t="s">
        <v>55</v>
      </c>
      <c r="B37" s="5">
        <v>1610</v>
      </c>
      <c r="C37" s="5">
        <v>5</v>
      </c>
      <c r="D37" s="5">
        <v>43</v>
      </c>
      <c r="E37" s="6">
        <v>3.0999999999999999E-3</v>
      </c>
      <c r="F37" s="8">
        <f t="shared" si="0"/>
        <v>0.10416666666666667</v>
      </c>
      <c r="G37" s="9">
        <v>18875673</v>
      </c>
      <c r="H37" s="10">
        <v>1811116</v>
      </c>
      <c r="I37" s="11">
        <f t="shared" si="1"/>
        <v>9.5949744414411078E-2</v>
      </c>
      <c r="J37" s="14">
        <f t="shared" si="2"/>
        <v>1562</v>
      </c>
      <c r="K37" s="12">
        <f t="shared" si="3"/>
        <v>0.82752016312213084</v>
      </c>
      <c r="L37" s="13">
        <f t="shared" si="4"/>
        <v>264.89121738864623</v>
      </c>
      <c r="M37" s="13">
        <f t="shared" si="5"/>
        <v>4.6819101168547901</v>
      </c>
      <c r="N37" s="8">
        <f>B37/VLOOKUP(A37,'27.03'!A$2:B$42,2,FALSE)-1</f>
        <v>0.23277182235834615</v>
      </c>
      <c r="O37" s="12">
        <f>(B37-VLOOKUP(A37,'27.03'!A$2:B$42,2,FALSE))/G37*1000000</f>
        <v>16.105386017229687</v>
      </c>
      <c r="P37" s="14">
        <f>B37-2*VLOOKUP(A37,'27.03'!A$2:B$43,2,FALSE)+VLOOKUP(A37,'26.03'!A$3:B$43,2,FALSE)</f>
        <v>140</v>
      </c>
      <c r="Q37" s="30">
        <f t="shared" si="6"/>
        <v>86.956521739130437</v>
      </c>
    </row>
    <row r="38" spans="1:17" ht="13.5" thickBot="1">
      <c r="A38" s="4" t="s">
        <v>14</v>
      </c>
      <c r="B38" s="5">
        <v>13226</v>
      </c>
      <c r="C38" s="5">
        <v>240</v>
      </c>
      <c r="D38" s="5">
        <v>1530</v>
      </c>
      <c r="E38" s="6">
        <v>1.8100000000000002E-2</v>
      </c>
      <c r="F38" s="8">
        <f t="shared" si="0"/>
        <v>0.13559322033898305</v>
      </c>
      <c r="G38" s="10">
        <v>8769314</v>
      </c>
      <c r="H38" s="10">
        <v>1482447</v>
      </c>
      <c r="I38" s="11">
        <f t="shared" si="1"/>
        <v>0.16904936919809235</v>
      </c>
      <c r="J38" s="14">
        <f t="shared" si="2"/>
        <v>11456</v>
      </c>
      <c r="K38" s="12">
        <f t="shared" si="3"/>
        <v>13.063735658228227</v>
      </c>
      <c r="L38" s="13">
        <f t="shared" si="4"/>
        <v>27368.161295170867</v>
      </c>
      <c r="M38" s="13">
        <f t="shared" si="5"/>
        <v>189.08474941461176</v>
      </c>
      <c r="N38" s="8">
        <f>B38/VLOOKUP(A38,'27.03'!A$2:B$42,2,FALSE)-1</f>
        <v>0.11980357294047916</v>
      </c>
      <c r="O38" s="12">
        <f>(B38-VLOOKUP(A38,'27.03'!A$2:B$42,2,FALSE))/G38*1000000</f>
        <v>161.35811763611156</v>
      </c>
      <c r="P38" s="14">
        <f>B38-2*VLOOKUP(A38,'27.03'!A$2:B$43,2,FALSE)+VLOOKUP(A38,'26.03'!A$3:B$43,2,FALSE)</f>
        <v>501</v>
      </c>
      <c r="Q38" s="30">
        <f t="shared" si="6"/>
        <v>37.879933464388323</v>
      </c>
    </row>
    <row r="39" spans="1:17" ht="13.5" thickBot="1">
      <c r="A39" s="4" t="s">
        <v>34</v>
      </c>
      <c r="B39" s="5">
        <v>3069</v>
      </c>
      <c r="C39" s="5">
        <v>105</v>
      </c>
      <c r="D39" s="5">
        <v>16</v>
      </c>
      <c r="E39" s="6">
        <v>3.4200000000000001E-2</v>
      </c>
      <c r="F39" s="8">
        <f t="shared" si="0"/>
        <v>0.86776859504132231</v>
      </c>
      <c r="G39" s="10">
        <v>10171617</v>
      </c>
      <c r="H39" s="10">
        <v>2002557</v>
      </c>
      <c r="I39" s="11">
        <f t="shared" si="1"/>
        <v>0.19687695673165831</v>
      </c>
      <c r="J39" s="14">
        <f t="shared" si="2"/>
        <v>2948</v>
      </c>
      <c r="K39" s="12">
        <f t="shared" si="3"/>
        <v>2.8982609156439927</v>
      </c>
      <c r="L39" s="13">
        <f t="shared" si="4"/>
        <v>10322.842474308658</v>
      </c>
      <c r="M39" s="13">
        <f t="shared" si="5"/>
        <v>54.697615013488935</v>
      </c>
      <c r="N39" s="8">
        <f>B39/VLOOKUP(A39,'27.03'!A$2:B$42,2,FALSE)-1</f>
        <v>8.0633802816901357E-2</v>
      </c>
      <c r="O39" s="12">
        <f>(B39-VLOOKUP(A39,'27.03'!A$2:B$42,2,FALSE))/G39*1000000</f>
        <v>22.513627872539836</v>
      </c>
      <c r="P39" s="14">
        <f>B39-2*VLOOKUP(A39,'27.03'!A$2:B$43,2,FALSE)+VLOOKUP(A39,'26.03'!A$3:B$43,2,FALSE)</f>
        <v>-101</v>
      </c>
      <c r="Q39" s="30">
        <f t="shared" si="6"/>
        <v>-32.909742587161944</v>
      </c>
    </row>
    <row r="40" spans="1:17" ht="13.5" thickBot="1">
      <c r="A40" s="4" t="s">
        <v>53</v>
      </c>
      <c r="B40" s="5">
        <v>1627</v>
      </c>
      <c r="C40" s="5">
        <v>41</v>
      </c>
      <c r="D40" s="5">
        <v>3</v>
      </c>
      <c r="E40" s="6">
        <v>2.5100000000000001E-2</v>
      </c>
      <c r="F40" s="8">
        <f t="shared" si="0"/>
        <v>0.93181818181818177</v>
      </c>
      <c r="G40" s="9">
        <v>17372892</v>
      </c>
      <c r="H40" s="10">
        <v>1112493</v>
      </c>
      <c r="I40" s="11">
        <f t="shared" si="1"/>
        <v>6.4036143205172744E-2</v>
      </c>
      <c r="J40" s="14">
        <f t="shared" si="2"/>
        <v>1583</v>
      </c>
      <c r="K40" s="12">
        <f t="shared" si="3"/>
        <v>0.91118968563207547</v>
      </c>
      <c r="L40" s="13">
        <f t="shared" si="4"/>
        <v>2359.9985540691787</v>
      </c>
      <c r="M40" s="13">
        <f t="shared" si="5"/>
        <v>14.66426384301117</v>
      </c>
      <c r="N40" s="8">
        <f>B40/VLOOKUP(A40,'27.03'!A$2:B$42,2,FALSE)-1</f>
        <v>0.15965787598004266</v>
      </c>
      <c r="O40" s="12">
        <f>(B40-VLOOKUP(A40,'27.03'!A$2:B$42,2,FALSE))/G40*1000000</f>
        <v>12.893650636865756</v>
      </c>
      <c r="P40" s="14">
        <f>B40-2*VLOOKUP(A40,'27.03'!A$2:B$43,2,FALSE)+VLOOKUP(A40,'26.03'!A$3:B$43,2,FALSE)</f>
        <v>32</v>
      </c>
      <c r="Q40" s="30">
        <f t="shared" si="6"/>
        <v>19.668100799016592</v>
      </c>
    </row>
    <row r="41" spans="1:17" ht="13.5" thickBot="1">
      <c r="A41" s="4" t="s">
        <v>74</v>
      </c>
      <c r="B41" s="5">
        <v>1170</v>
      </c>
      <c r="C41" s="5">
        <v>2</v>
      </c>
      <c r="D41" s="5">
        <v>31</v>
      </c>
      <c r="E41" s="6">
        <v>1.6999999999999999E-3</v>
      </c>
      <c r="F41" s="8">
        <f t="shared" si="0"/>
        <v>6.0606060606060608E-2</v>
      </c>
      <c r="G41" s="10">
        <v>57370084</v>
      </c>
      <c r="H41" s="10">
        <v>3253808</v>
      </c>
      <c r="I41" s="11">
        <f t="shared" si="1"/>
        <v>5.6716110089711565E-2</v>
      </c>
      <c r="J41" s="14">
        <f t="shared" si="2"/>
        <v>1137</v>
      </c>
      <c r="K41" s="12">
        <f t="shared" si="3"/>
        <v>0.19818691567542415</v>
      </c>
      <c r="L41" s="13">
        <f t="shared" si="4"/>
        <v>34.861374788992812</v>
      </c>
      <c r="M41" s="13">
        <f t="shared" si="5"/>
        <v>0.83120805732593062</v>
      </c>
      <c r="N41" s="8">
        <f>B41/VLOOKUP(A41,'27.03'!A$2:B$42,2,FALSE)-1</f>
        <v>0.26213592233009719</v>
      </c>
      <c r="O41" s="12">
        <f>(B41-VLOOKUP(A41,'27.03'!A$2:B$42,2,FALSE))/G41*1000000</f>
        <v>4.2356570368626274</v>
      </c>
      <c r="P41" s="14">
        <f>B41-2*VLOOKUP(A41,'27.03'!A$2:B$43,2,FALSE)+VLOOKUP(A41,'26.03'!A$3:B$43,2,FALSE)</f>
        <v>25</v>
      </c>
      <c r="Q41" s="30">
        <f t="shared" si="6"/>
        <v>21.367521367521366</v>
      </c>
    </row>
    <row r="42" spans="1:17" ht="13.5" thickBot="1">
      <c r="A42" s="4" t="s">
        <v>18</v>
      </c>
      <c r="B42" s="5">
        <v>9478</v>
      </c>
      <c r="C42" s="5">
        <v>144</v>
      </c>
      <c r="D42" s="5">
        <v>4811</v>
      </c>
      <c r="E42" s="6">
        <v>1.5100000000000001E-2</v>
      </c>
      <c r="F42" s="8">
        <f t="shared" si="0"/>
        <v>2.9061553985872856E-2</v>
      </c>
      <c r="G42" s="10">
        <v>51468581</v>
      </c>
      <c r="H42" s="10">
        <v>5875156</v>
      </c>
      <c r="I42" s="11">
        <f t="shared" si="1"/>
        <v>0.11415033960232943</v>
      </c>
      <c r="J42" s="14">
        <f t="shared" si="2"/>
        <v>4523</v>
      </c>
      <c r="K42" s="12">
        <f t="shared" si="3"/>
        <v>0.87878855645932807</v>
      </c>
      <c r="L42" s="13">
        <f t="shared" si="4"/>
        <v>2797.8233944316439</v>
      </c>
      <c r="M42" s="13">
        <f t="shared" si="5"/>
        <v>15.680226981841562</v>
      </c>
      <c r="N42" s="8">
        <f>B42/VLOOKUP(A42,'27.03'!A$2:B$42,2,FALSE)-1</f>
        <v>1.5645092156022278E-2</v>
      </c>
      <c r="O42" s="12">
        <f>(B42-VLOOKUP(A42,'27.03'!A$2:B$42,2,FALSE))/G42*1000000</f>
        <v>2.8366820526876388</v>
      </c>
      <c r="P42" s="14">
        <f>B42-2*VLOOKUP(A42,'27.03'!A$2:B$43,2,FALSE)+VLOOKUP(A42,'26.03'!A$3:B$43,2,FALSE)</f>
        <v>55</v>
      </c>
      <c r="Q42" s="30">
        <f t="shared" si="6"/>
        <v>5.8029120067524795</v>
      </c>
    </row>
    <row r="43" spans="1:17" ht="13.5" thickBot="1">
      <c r="A43" s="4" t="s">
        <v>42</v>
      </c>
      <c r="B43" s="5">
        <v>1652</v>
      </c>
      <c r="C43" s="5">
        <v>53</v>
      </c>
      <c r="D43" s="5">
        <v>372</v>
      </c>
      <c r="E43" s="6">
        <v>3.2000000000000001E-2</v>
      </c>
      <c r="F43" s="8">
        <f t="shared" si="0"/>
        <v>0.12470588235294118</v>
      </c>
      <c r="G43" s="10">
        <v>125903471</v>
      </c>
      <c r="H43" s="10">
        <v>28810916</v>
      </c>
      <c r="I43" s="11">
        <f t="shared" si="1"/>
        <v>0.22883337346593088</v>
      </c>
      <c r="J43" s="14">
        <f t="shared" si="2"/>
        <v>1227</v>
      </c>
      <c r="K43" s="12">
        <f t="shared" si="3"/>
        <v>9.7455613435788443E-2</v>
      </c>
      <c r="L43" s="13">
        <f t="shared" si="4"/>
        <v>420.95741744880092</v>
      </c>
      <c r="M43" s="13">
        <f t="shared" si="5"/>
        <v>2.0254545995360687</v>
      </c>
      <c r="N43" s="8">
        <f>B43/VLOOKUP(A43,'27.03'!A$2:B$42,2,FALSE)-1</f>
        <v>-0.17974180734856005</v>
      </c>
      <c r="O43" s="12">
        <f>(B43-VLOOKUP(A43,'27.03'!A$2:B$42,2,FALSE))/G43*1000000</f>
        <v>-2.8752185871031308</v>
      </c>
      <c r="P43" s="14">
        <f>B43-2*VLOOKUP(A43,'27.03'!A$2:B$43,2,FALSE)+VLOOKUP(A43,'26.03'!A$3:B$43,2,FALSE)</f>
        <v>-362</v>
      </c>
      <c r="Q43" s="30">
        <f t="shared" si="6"/>
        <v>-219.12832929782084</v>
      </c>
    </row>
  </sheetData>
  <sortState ref="A2:Q43">
    <sortCondition ref="A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J2" sqref="J2:Q43"/>
    </sheetView>
  </sheetViews>
  <sheetFormatPr defaultRowHeight="12.75"/>
  <cols>
    <col min="1" max="1" width="19.85546875" style="14" customWidth="1"/>
    <col min="2" max="5" width="9.140625" style="14"/>
    <col min="6" max="6" width="9.28515625" style="14" customWidth="1"/>
    <col min="7" max="7" width="14.140625" style="14" customWidth="1"/>
    <col min="8" max="8" width="11.28515625" style="14" customWidth="1"/>
    <col min="9" max="9" width="9.140625" style="14"/>
    <col min="10" max="10" width="9.7109375" style="14" bestFit="1" customWidth="1"/>
    <col min="11" max="15" width="9.140625" style="14"/>
    <col min="16" max="16" width="11" style="14" customWidth="1"/>
    <col min="17" max="16384" width="9.140625" style="14"/>
  </cols>
  <sheetData>
    <row r="1" spans="1:17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 ht="13.5" thickBot="1">
      <c r="A2" s="1" t="s">
        <v>40</v>
      </c>
      <c r="B2" s="2">
        <v>3980</v>
      </c>
      <c r="C2" s="2">
        <v>16</v>
      </c>
      <c r="D2" s="2">
        <v>244</v>
      </c>
      <c r="E2" s="3">
        <v>4.1000000000000003E-3</v>
      </c>
      <c r="F2" s="8">
        <f t="shared" ref="F2:F43" si="0">IF(C2&gt;0,C2/(C2+D2),0)</f>
        <v>6.1538461538461542E-2</v>
      </c>
      <c r="G2" s="9">
        <v>25812476</v>
      </c>
      <c r="H2" s="10">
        <v>3607226</v>
      </c>
      <c r="I2" s="11">
        <f t="shared" ref="I2:I43" si="1">H2/G2</f>
        <v>0.13974738417190199</v>
      </c>
      <c r="J2" s="14">
        <f>B2-C2-D2</f>
        <v>3720</v>
      </c>
      <c r="K2" s="12">
        <f>J2/G2*10000</f>
        <v>1.4411635675709684</v>
      </c>
      <c r="L2" s="13">
        <f>C2/G2*1000000000</f>
        <v>619.85529787998632</v>
      </c>
      <c r="M2" s="13">
        <f>SQRT(J2*C2)/G2*1000000</f>
        <v>9.4515230120361373</v>
      </c>
      <c r="N2" s="8">
        <f>B2/VLOOKUP(A2,'28.03'!A$2:B$43,2,FALSE)-1</f>
        <v>9.3406593406593297E-2</v>
      </c>
      <c r="O2" s="12">
        <f>(B2-VLOOKUP(A2,'28.03'!A$2:B$43,2,FALSE))/G2*1000000</f>
        <v>13.171925079949711</v>
      </c>
      <c r="P2" s="14">
        <f>B2-2*VLOOKUP(A2,'28.03'!A$2:B$43,2,FALSE)+VLOOKUP(A2,'27.03'!A$2:B$43,2,FALSE)</f>
        <v>-157</v>
      </c>
      <c r="Q2" s="30">
        <f>P2/B2*1000</f>
        <v>-39.447236180904525</v>
      </c>
    </row>
    <row r="3" spans="1:17" ht="13.5" thickBot="1">
      <c r="A3" s="4" t="s">
        <v>22</v>
      </c>
      <c r="B3" s="5">
        <v>8346</v>
      </c>
      <c r="C3" s="5">
        <v>86</v>
      </c>
      <c r="D3" s="5">
        <v>479</v>
      </c>
      <c r="E3" s="6">
        <v>1.04E-2</v>
      </c>
      <c r="F3" s="8">
        <f t="shared" si="0"/>
        <v>0.15221238938053097</v>
      </c>
      <c r="G3" s="10">
        <v>8692741</v>
      </c>
      <c r="H3" s="10">
        <v>1585001</v>
      </c>
      <c r="I3" s="11">
        <f t="shared" si="1"/>
        <v>0.18233615841079356</v>
      </c>
      <c r="J3" s="14">
        <f t="shared" ref="J3:J43" si="2">B3-C3-D3</f>
        <v>7781</v>
      </c>
      <c r="K3" s="12">
        <f t="shared" ref="K3:K43" si="3">J3/G3*10000</f>
        <v>8.9511467096511907</v>
      </c>
      <c r="L3" s="13">
        <f t="shared" ref="L3:L43" si="4">C3/G3*1000000000</f>
        <v>9893.3121325022803</v>
      </c>
      <c r="M3" s="13">
        <f t="shared" ref="M3:M43" si="5">SQRT(J3*C3)/G3*1000000</f>
        <v>94.104457037060683</v>
      </c>
      <c r="N3" s="8">
        <f>B3/VLOOKUP(A3,'28.03'!A$2:B$43,2,FALSE)-1</f>
        <v>8.220954356846466E-2</v>
      </c>
      <c r="O3" s="12">
        <f>(B3-VLOOKUP(A3,'28.03'!A$2:B$43,2,FALSE))/G3*1000000</f>
        <v>72.934417348912163</v>
      </c>
      <c r="P3" s="14">
        <f>B3-2*VLOOKUP(A3,'28.03'!A$2:B$43,2,FALSE)+VLOOKUP(A3,'27.03'!A$2:B$43,2,FALSE)</f>
        <v>-169</v>
      </c>
      <c r="Q3" s="30">
        <f t="shared" ref="Q3:Q43" si="6">P3/B3*1000</f>
        <v>-20.249221183800621</v>
      </c>
    </row>
    <row r="4" spans="1:17" ht="13.5" thickBot="1">
      <c r="A4" s="4" t="s">
        <v>24</v>
      </c>
      <c r="B4" s="5">
        <v>9134</v>
      </c>
      <c r="C4" s="5">
        <v>353</v>
      </c>
      <c r="D4" s="5">
        <v>1063</v>
      </c>
      <c r="E4" s="6">
        <v>3.8699999999999998E-2</v>
      </c>
      <c r="F4" s="8">
        <f t="shared" si="0"/>
        <v>0.24929378531073446</v>
      </c>
      <c r="G4" s="10">
        <v>25812476</v>
      </c>
      <c r="H4" s="10">
        <v>2099099</v>
      </c>
      <c r="I4" s="11">
        <f t="shared" si="1"/>
        <v>8.1321102245286353E-2</v>
      </c>
      <c r="J4" s="14">
        <f t="shared" si="2"/>
        <v>7718</v>
      </c>
      <c r="K4" s="12">
        <f t="shared" si="3"/>
        <v>2.9900269931485846</v>
      </c>
      <c r="L4" s="13">
        <f t="shared" si="4"/>
        <v>13675.557509477199</v>
      </c>
      <c r="M4" s="13">
        <f t="shared" si="5"/>
        <v>63.945512821223552</v>
      </c>
      <c r="N4" s="8">
        <f>B4/VLOOKUP(A4,'28.03'!A$2:B$43,2,FALSE)-1</f>
        <v>0</v>
      </c>
      <c r="O4" s="12">
        <f>(B4-VLOOKUP(A4,'28.03'!A$2:B$43,2,FALSE))/G4*1000000</f>
        <v>0</v>
      </c>
      <c r="P4" s="14">
        <f>B4-2*VLOOKUP(A4,'28.03'!A$2:B$43,2,FALSE)+VLOOKUP(A4,'27.03'!A$2:B$43,2,FALSE)</f>
        <v>-2899</v>
      </c>
      <c r="Q4" s="30">
        <f t="shared" si="6"/>
        <v>-317.38559229253337</v>
      </c>
    </row>
    <row r="5" spans="1:17" ht="13.5" thickBot="1">
      <c r="A5" s="4" t="s">
        <v>32</v>
      </c>
      <c r="B5" s="5">
        <v>3904</v>
      </c>
      <c r="C5" s="5">
        <v>116</v>
      </c>
      <c r="D5" s="5">
        <v>6</v>
      </c>
      <c r="E5" s="6">
        <v>2.98E-2</v>
      </c>
      <c r="F5" s="8">
        <f t="shared" si="0"/>
        <v>0.95081967213114749</v>
      </c>
      <c r="G5" s="9">
        <v>217014289</v>
      </c>
      <c r="H5" s="10">
        <v>14580478</v>
      </c>
      <c r="I5" s="11">
        <f t="shared" si="1"/>
        <v>6.7186718751040403E-2</v>
      </c>
      <c r="J5" s="14">
        <f t="shared" si="2"/>
        <v>3782</v>
      </c>
      <c r="K5" s="12">
        <f t="shared" si="3"/>
        <v>0.17427423868849484</v>
      </c>
      <c r="L5" s="13">
        <f t="shared" si="4"/>
        <v>534.52701448612902</v>
      </c>
      <c r="M5" s="13">
        <f t="shared" si="5"/>
        <v>3.0521187478209986</v>
      </c>
      <c r="N5" s="8">
        <f>B5/VLOOKUP(A5,'28.03'!A$2:B$43,2,FALSE)-1</f>
        <v>0.12280701754385959</v>
      </c>
      <c r="O5" s="12">
        <f>(B5-VLOOKUP(A5,'28.03'!A$2:B$43,2,FALSE))/G5*1000000</f>
        <v>1.9676123722894578</v>
      </c>
      <c r="P5" s="14">
        <f>B5-2*VLOOKUP(A5,'28.03'!A$2:B$43,2,FALSE)+VLOOKUP(A5,'27.03'!A$2:B$43,2,FALSE)</f>
        <v>-65</v>
      </c>
      <c r="Q5" s="30">
        <f t="shared" si="6"/>
        <v>-16.649590163934427</v>
      </c>
    </row>
    <row r="6" spans="1:17" ht="13.5" thickBot="1">
      <c r="A6" s="4" t="s">
        <v>16</v>
      </c>
      <c r="B6" s="5">
        <v>17312</v>
      </c>
      <c r="C6" s="5">
        <v>1021</v>
      </c>
      <c r="D6" s="5">
        <v>151</v>
      </c>
      <c r="E6" s="6">
        <v>5.8999999999999997E-2</v>
      </c>
      <c r="F6" s="8">
        <f t="shared" si="0"/>
        <v>0.87116040955631402</v>
      </c>
      <c r="G6" s="9">
        <v>66673160</v>
      </c>
      <c r="H6" s="10">
        <v>10980918</v>
      </c>
      <c r="I6" s="11">
        <f t="shared" si="1"/>
        <v>0.16469772844124983</v>
      </c>
      <c r="J6" s="14">
        <f t="shared" si="2"/>
        <v>16140</v>
      </c>
      <c r="K6" s="12">
        <f t="shared" si="3"/>
        <v>2.4207642175652091</v>
      </c>
      <c r="L6" s="13">
        <f t="shared" si="4"/>
        <v>15313.508464275581</v>
      </c>
      <c r="M6" s="13">
        <f t="shared" si="5"/>
        <v>60.885460773242315</v>
      </c>
      <c r="N6" s="8">
        <f>B6/VLOOKUP(A6,'28.03'!A$2:B$43,2,FALSE)-1</f>
        <v>0.17361534811199242</v>
      </c>
      <c r="O6" s="12">
        <f>(B6-VLOOKUP(A6,'28.03'!A$2:B$43,2,FALSE))/G6*1000000</f>
        <v>38.411258743398392</v>
      </c>
      <c r="P6" s="14">
        <f>B6-2*VLOOKUP(A6,'28.03'!A$2:B$43,2,FALSE)+VLOOKUP(A6,'27.03'!A$2:B$43,2,FALSE)</f>
        <v>-378</v>
      </c>
      <c r="Q6" s="30">
        <f t="shared" si="6"/>
        <v>-21.83456561922366</v>
      </c>
    </row>
    <row r="7" spans="1:17" ht="13.5" thickBot="1">
      <c r="A7" s="4" t="s">
        <v>8</v>
      </c>
      <c r="B7" s="5">
        <v>59139</v>
      </c>
      <c r="C7" s="5">
        <v>480</v>
      </c>
      <c r="D7" s="5">
        <v>14573</v>
      </c>
      <c r="E7" s="6">
        <v>8.2000000000000007E-3</v>
      </c>
      <c r="F7" s="8">
        <f t="shared" si="0"/>
        <v>3.1887331428951039E-2</v>
      </c>
      <c r="G7" s="10">
        <v>81465657</v>
      </c>
      <c r="H7" s="10">
        <v>16771303</v>
      </c>
      <c r="I7" s="11">
        <f t="shared" si="1"/>
        <v>0.20586960957057032</v>
      </c>
      <c r="J7" s="14">
        <f t="shared" si="2"/>
        <v>44086</v>
      </c>
      <c r="K7" s="12">
        <f t="shared" si="3"/>
        <v>5.4116055309048816</v>
      </c>
      <c r="L7" s="13">
        <f t="shared" si="4"/>
        <v>5892.0533839185755</v>
      </c>
      <c r="M7" s="13">
        <f t="shared" si="5"/>
        <v>56.467219411620214</v>
      </c>
      <c r="N7" s="8">
        <f>B7/VLOOKUP(A7,'28.03'!A$2:B$43,2,FALSE)-1</f>
        <v>0.10480300397915143</v>
      </c>
      <c r="O7" s="12">
        <f>(B7-VLOOKUP(A7,'28.03'!A$2:B$43,2,FALSE))/G7*1000000</f>
        <v>68.863373924548355</v>
      </c>
      <c r="P7" s="14">
        <f>B7-2*VLOOKUP(A7,'28.03'!A$2:B$43,2,FALSE)+VLOOKUP(A7,'27.03'!A$2:B$43,2,FALSE)</f>
        <v>-513</v>
      </c>
      <c r="Q7" s="30">
        <f t="shared" si="6"/>
        <v>-8.6744787703545878</v>
      </c>
    </row>
    <row r="8" spans="1:17" ht="13.5" thickBot="1">
      <c r="A8" s="4" t="s">
        <v>69</v>
      </c>
      <c r="B8" s="5">
        <v>1061</v>
      </c>
      <c r="C8" s="5">
        <v>32</v>
      </c>
      <c r="D8" s="5">
        <v>52</v>
      </c>
      <c r="E8" s="6">
        <v>3.0200000000000001E-2</v>
      </c>
      <c r="F8" s="8">
        <f t="shared" si="0"/>
        <v>0.38095238095238093</v>
      </c>
      <c r="G8" s="10">
        <v>10748112</v>
      </c>
      <c r="H8" s="10">
        <v>2108406</v>
      </c>
      <c r="I8" s="11">
        <f t="shared" si="1"/>
        <v>0.19616524278868699</v>
      </c>
      <c r="J8" s="14">
        <f t="shared" si="2"/>
        <v>977</v>
      </c>
      <c r="K8" s="12">
        <f t="shared" si="3"/>
        <v>0.90899685451733292</v>
      </c>
      <c r="L8" s="13">
        <f t="shared" si="4"/>
        <v>2977.2670772317965</v>
      </c>
      <c r="M8" s="13">
        <f t="shared" si="5"/>
        <v>16.450916109024799</v>
      </c>
      <c r="N8" s="8">
        <f>B8/VLOOKUP(A8,'28.03'!A$2:B$43,2,FALSE)-1</f>
        <v>9.8343685300207095E-2</v>
      </c>
      <c r="O8" s="12">
        <f>(B8-VLOOKUP(A8,'28.03'!A$2:B$43,2,FALSE))/G8*1000000</f>
        <v>8.8387616355318954</v>
      </c>
      <c r="P8" s="14">
        <f>B8-2*VLOOKUP(A8,'28.03'!A$2:B$43,2,FALSE)+VLOOKUP(A8,'27.03'!A$2:B$43,2,FALSE)</f>
        <v>21</v>
      </c>
      <c r="Q8" s="30">
        <f t="shared" si="6"/>
        <v>19.792648444863335</v>
      </c>
    </row>
    <row r="9" spans="1:17" ht="13.5" thickBot="1">
      <c r="A9" s="4" t="s">
        <v>46</v>
      </c>
      <c r="B9" s="5">
        <v>2366</v>
      </c>
      <c r="C9" s="5">
        <v>65</v>
      </c>
      <c r="D9" s="5">
        <v>57</v>
      </c>
      <c r="E9" s="6">
        <v>2.75E-2</v>
      </c>
      <c r="F9" s="8">
        <f t="shared" si="0"/>
        <v>0.53278688524590168</v>
      </c>
      <c r="G9" s="10">
        <v>5783798</v>
      </c>
      <c r="H9" s="10">
        <v>987535</v>
      </c>
      <c r="I9" s="11">
        <f t="shared" si="1"/>
        <v>0.17074161303696983</v>
      </c>
      <c r="J9" s="14">
        <f t="shared" si="2"/>
        <v>2244</v>
      </c>
      <c r="K9" s="12">
        <f t="shared" si="3"/>
        <v>3.8798035477725881</v>
      </c>
      <c r="L9" s="13">
        <f t="shared" si="4"/>
        <v>11238.290133922381</v>
      </c>
      <c r="M9" s="13">
        <f t="shared" si="5"/>
        <v>66.03208154563184</v>
      </c>
      <c r="N9" s="8">
        <f>B9/VLOOKUP(A9,'28.03'!A$2:B$43,2,FALSE)-1</f>
        <v>7.5454545454545441E-2</v>
      </c>
      <c r="O9" s="12">
        <f>(B9-VLOOKUP(A9,'28.03'!A$2:B$43,2,FALSE))/G9*1000000</f>
        <v>28.700864034324852</v>
      </c>
      <c r="P9" s="14">
        <f>B9-2*VLOOKUP(A9,'28.03'!A$2:B$43,2,FALSE)+VLOOKUP(A9,'27.03'!A$2:B$43,2,FALSE)</f>
        <v>-11</v>
      </c>
      <c r="Q9" s="30">
        <f t="shared" si="6"/>
        <v>-4.6491969568892646</v>
      </c>
    </row>
    <row r="10" spans="1:17" ht="13.5" thickBot="1">
      <c r="A10" s="4" t="s">
        <v>36</v>
      </c>
      <c r="B10" s="5">
        <v>3865</v>
      </c>
      <c r="C10" s="5">
        <v>13</v>
      </c>
      <c r="D10" s="5">
        <v>89</v>
      </c>
      <c r="E10" s="6">
        <v>3.3999999999999998E-3</v>
      </c>
      <c r="F10" s="8">
        <f t="shared" si="0"/>
        <v>0.12745098039215685</v>
      </c>
      <c r="G10" s="10">
        <v>8723025</v>
      </c>
      <c r="H10" s="10">
        <v>878824</v>
      </c>
      <c r="I10" s="11">
        <f t="shared" si="1"/>
        <v>0.1007476190885616</v>
      </c>
      <c r="J10" s="14">
        <f t="shared" si="2"/>
        <v>3763</v>
      </c>
      <c r="K10" s="12">
        <f t="shared" si="3"/>
        <v>4.313870474978577</v>
      </c>
      <c r="L10" s="13">
        <f t="shared" si="4"/>
        <v>1490.3086945182436</v>
      </c>
      <c r="M10" s="13">
        <f t="shared" si="5"/>
        <v>25.355470170923898</v>
      </c>
      <c r="N10" s="8">
        <f>B10/VLOOKUP(A10,'28.03'!A$2:B$43,2,FALSE)-1</f>
        <v>0.11705202312138718</v>
      </c>
      <c r="O10" s="12">
        <f>(B10-VLOOKUP(A10,'28.03'!A$2:B$43,2,FALSE))/G10*1000000</f>
        <v>46.428847790760656</v>
      </c>
      <c r="P10" s="14">
        <f>B10-2*VLOOKUP(A10,'28.03'!A$2:B$43,2,FALSE)+VLOOKUP(A10,'27.03'!A$2:B$43,2,FALSE)</f>
        <v>-362</v>
      </c>
      <c r="Q10" s="30">
        <f t="shared" si="6"/>
        <v>-93.661060802069855</v>
      </c>
    </row>
    <row r="11" spans="1:17" ht="13.5" thickBot="1">
      <c r="A11" s="4" t="s">
        <v>84</v>
      </c>
      <c r="B11" s="5">
        <v>987</v>
      </c>
      <c r="C11" s="5">
        <v>24</v>
      </c>
      <c r="D11" s="5">
        <v>84</v>
      </c>
      <c r="E11" s="6">
        <v>2.4400000000000002E-2</v>
      </c>
      <c r="F11" s="8">
        <f t="shared" si="0"/>
        <v>0.22222222222222221</v>
      </c>
      <c r="G11" s="10">
        <v>1391390369</v>
      </c>
      <c r="H11" s="10">
        <v>75635457</v>
      </c>
      <c r="I11" s="11">
        <f t="shared" si="1"/>
        <v>5.4359623787219126E-2</v>
      </c>
      <c r="J11" s="14">
        <f t="shared" si="2"/>
        <v>879</v>
      </c>
      <c r="K11" s="12">
        <f t="shared" si="3"/>
        <v>6.3174219082150337E-3</v>
      </c>
      <c r="L11" s="13">
        <f t="shared" si="4"/>
        <v>17.248933537788488</v>
      </c>
      <c r="M11" s="13">
        <f t="shared" si="5"/>
        <v>0.10438811743918464</v>
      </c>
      <c r="N11" s="8">
        <f>B11/VLOOKUP(A11,'28.03'!A$2:B$43,2,FALSE)-1</f>
        <v>0.112739571589628</v>
      </c>
      <c r="O11" s="12">
        <f>(B11-VLOOKUP(A11,'28.03'!A$2:B$43,2,FALSE))/G11*1000000</f>
        <v>7.1870556407452033E-2</v>
      </c>
      <c r="P11" s="14">
        <f>B11-2*VLOOKUP(A11,'28.03'!A$2:B$43,2,FALSE)+VLOOKUP(A11,'27.03'!A$2:B$43,2,FALSE)</f>
        <v>-60</v>
      </c>
      <c r="Q11" s="30">
        <f t="shared" si="6"/>
        <v>-60.790273556231007</v>
      </c>
    </row>
    <row r="12" spans="1:17" ht="13.5" thickBot="1">
      <c r="A12" s="4" t="s">
        <v>71</v>
      </c>
      <c r="B12" s="5">
        <v>1155</v>
      </c>
      <c r="C12" s="5">
        <v>102</v>
      </c>
      <c r="D12" s="5">
        <v>59</v>
      </c>
      <c r="E12" s="6">
        <v>8.8400000000000006E-2</v>
      </c>
      <c r="F12" s="8">
        <f t="shared" si="0"/>
        <v>0.63354037267080743</v>
      </c>
      <c r="G12" s="10">
        <v>273608457</v>
      </c>
      <c r="H12" s="10">
        <v>16771240</v>
      </c>
      <c r="I12" s="11">
        <f t="shared" si="1"/>
        <v>6.1296497132762237E-2</v>
      </c>
      <c r="J12" s="14">
        <f t="shared" si="2"/>
        <v>994</v>
      </c>
      <c r="K12" s="12">
        <f t="shared" si="3"/>
        <v>3.6329286415295266E-2</v>
      </c>
      <c r="L12" s="13">
        <f t="shared" si="4"/>
        <v>372.7954944024263</v>
      </c>
      <c r="M12" s="13">
        <f t="shared" si="5"/>
        <v>1.163760898573128</v>
      </c>
      <c r="N12" s="8">
        <f>B12/VLOOKUP(A12,'28.03'!A$2:B$43,2,FALSE)-1</f>
        <v>0</v>
      </c>
      <c r="O12" s="12">
        <f>(B12-VLOOKUP(A12,'28.03'!A$2:B$43,2,FALSE))/G12*1000000</f>
        <v>0</v>
      </c>
      <c r="P12" s="14">
        <f>B12-2*VLOOKUP(A12,'28.03'!A$2:B$43,2,FALSE)+VLOOKUP(A12,'27.03'!A$2:B$43,2,FALSE)</f>
        <v>-262</v>
      </c>
      <c r="Q12" s="30">
        <f t="shared" si="6"/>
        <v>-226.83982683982686</v>
      </c>
    </row>
    <row r="13" spans="1:17" ht="13.5" thickBot="1">
      <c r="A13" s="4" t="s">
        <v>10</v>
      </c>
      <c r="B13" s="5">
        <v>35408</v>
      </c>
      <c r="C13" s="5">
        <v>2517</v>
      </c>
      <c r="D13" s="5">
        <v>11679</v>
      </c>
      <c r="E13" s="6">
        <v>7.1099999999999997E-2</v>
      </c>
      <c r="F13" s="8">
        <f t="shared" si="0"/>
        <v>0.17730346576500422</v>
      </c>
      <c r="G13" s="10">
        <v>83979449</v>
      </c>
      <c r="H13" s="10">
        <v>4193255</v>
      </c>
      <c r="I13" s="11">
        <f t="shared" si="1"/>
        <v>4.9931918462575289E-2</v>
      </c>
      <c r="J13" s="14">
        <f t="shared" si="2"/>
        <v>21212</v>
      </c>
      <c r="K13" s="12">
        <f t="shared" si="3"/>
        <v>2.5258560579505587</v>
      </c>
      <c r="L13" s="13">
        <f t="shared" si="4"/>
        <v>29971.618413452557</v>
      </c>
      <c r="M13" s="13">
        <f t="shared" si="5"/>
        <v>87.00804212037049</v>
      </c>
      <c r="N13" s="8">
        <f>B13/VLOOKUP(A13,'28.03'!A$2:B$43,2,FALSE)-1</f>
        <v>0</v>
      </c>
      <c r="O13" s="12">
        <f>(B13-VLOOKUP(A13,'28.03'!A$2:B$43,2,FALSE))/G13*1000000</f>
        <v>0</v>
      </c>
      <c r="P13" s="14">
        <f>B13-2*VLOOKUP(A13,'28.03'!A$2:B$43,2,FALSE)+VLOOKUP(A13,'27.03'!A$2:B$43,2,FALSE)</f>
        <v>-6002</v>
      </c>
      <c r="Q13" s="30">
        <f t="shared" si="6"/>
        <v>-169.50971531857206</v>
      </c>
    </row>
    <row r="14" spans="1:17" ht="13.5" thickBot="1">
      <c r="A14" s="4" t="s">
        <v>48</v>
      </c>
      <c r="B14" s="5">
        <v>2415</v>
      </c>
      <c r="C14" s="5">
        <v>36</v>
      </c>
      <c r="D14" s="5">
        <v>5</v>
      </c>
      <c r="E14" s="6">
        <v>1.4999999999999999E-2</v>
      </c>
      <c r="F14" s="8">
        <f t="shared" si="0"/>
        <v>0.87804878048780488</v>
      </c>
      <c r="G14" s="10">
        <v>4757294</v>
      </c>
      <c r="H14" s="10">
        <v>551023</v>
      </c>
      <c r="I14" s="11">
        <f t="shared" si="1"/>
        <v>0.115826980632267</v>
      </c>
      <c r="J14" s="14">
        <f t="shared" si="2"/>
        <v>2374</v>
      </c>
      <c r="K14" s="12">
        <f t="shared" si="3"/>
        <v>4.9902318418832214</v>
      </c>
      <c r="L14" s="13">
        <f t="shared" si="4"/>
        <v>7567.327140176747</v>
      </c>
      <c r="M14" s="13">
        <f t="shared" si="5"/>
        <v>61.451376593903163</v>
      </c>
      <c r="N14" s="8">
        <f>B14/VLOOKUP(A14,'28.03'!A$2:B$43,2,FALSE)-1</f>
        <v>0.13861386138613851</v>
      </c>
      <c r="O14" s="12">
        <f>(B14-VLOOKUP(A14,'28.03'!A$2:B$43,2,FALSE))/G14*1000000</f>
        <v>61.799838311443438</v>
      </c>
      <c r="P14" s="14">
        <f>B14-2*VLOOKUP(A14,'28.03'!A$2:B$43,2,FALSE)+VLOOKUP(A14,'27.03'!A$2:B$43,2,FALSE)</f>
        <v>-8</v>
      </c>
      <c r="Q14" s="30">
        <f t="shared" si="6"/>
        <v>-3.3126293995859215</v>
      </c>
    </row>
    <row r="15" spans="1:17" ht="13.5" thickBot="1">
      <c r="A15" s="4" t="s">
        <v>73</v>
      </c>
      <c r="B15" s="5">
        <v>963</v>
      </c>
      <c r="C15" s="5">
        <v>2</v>
      </c>
      <c r="D15" s="5">
        <v>114</v>
      </c>
      <c r="E15" s="6">
        <v>2.0999999999999999E-3</v>
      </c>
      <c r="F15" s="8">
        <f t="shared" si="0"/>
        <v>1.7241379310344827E-2</v>
      </c>
      <c r="G15" s="10">
        <v>340637</v>
      </c>
      <c r="H15" s="10">
        <v>43023</v>
      </c>
      <c r="I15" s="11">
        <f t="shared" si="1"/>
        <v>0.12630160552142017</v>
      </c>
      <c r="J15" s="14">
        <f t="shared" si="2"/>
        <v>847</v>
      </c>
      <c r="K15" s="12">
        <f t="shared" si="3"/>
        <v>24.865179061581681</v>
      </c>
      <c r="L15" s="13">
        <f t="shared" si="4"/>
        <v>5871.352789039358</v>
      </c>
      <c r="M15" s="13">
        <f t="shared" si="5"/>
        <v>120.82724793405694</v>
      </c>
      <c r="N15" s="8">
        <f>B15/VLOOKUP(A15,'28.03'!A$2:B$43,2,FALSE)-1</f>
        <v>8.202247191011236E-2</v>
      </c>
      <c r="O15" s="12">
        <f>(B15-VLOOKUP(A15,'28.03'!A$2:B$43,2,FALSE))/G15*1000000</f>
        <v>214.30437679993659</v>
      </c>
      <c r="P15" s="14">
        <f>B15-2*VLOOKUP(A15,'28.03'!A$2:B$43,2,FALSE)+VLOOKUP(A15,'27.03'!A$2:B$43,2,FALSE)</f>
        <v>-15</v>
      </c>
      <c r="Q15" s="30">
        <f t="shared" si="6"/>
        <v>-15.576323987538942</v>
      </c>
    </row>
    <row r="16" spans="1:17" ht="13.5" thickBot="1">
      <c r="A16" s="4" t="s">
        <v>6</v>
      </c>
      <c r="B16" s="5">
        <v>73235</v>
      </c>
      <c r="C16" s="5">
        <v>5982</v>
      </c>
      <c r="D16" s="5">
        <v>12285</v>
      </c>
      <c r="E16" s="6">
        <v>8.1699999999999995E-2</v>
      </c>
      <c r="F16" s="8">
        <f t="shared" si="0"/>
        <v>0.32747577598948924</v>
      </c>
      <c r="G16" s="10">
        <v>45692442</v>
      </c>
      <c r="H16" s="10">
        <v>7821312</v>
      </c>
      <c r="I16" s="11">
        <f t="shared" si="1"/>
        <v>0.17117299180464024</v>
      </c>
      <c r="J16" s="14">
        <f t="shared" si="2"/>
        <v>54968</v>
      </c>
      <c r="K16" s="12">
        <f t="shared" si="3"/>
        <v>12.029998309129549</v>
      </c>
      <c r="L16" s="13">
        <f t="shared" si="4"/>
        <v>130918.8070972438</v>
      </c>
      <c r="M16" s="13">
        <f t="shared" si="5"/>
        <v>396.85677870147316</v>
      </c>
      <c r="N16" s="8">
        <f>B16/VLOOKUP(A16,'28.03'!A$2:B$43,2,FALSE)-1</f>
        <v>1.3661277820839368E-2</v>
      </c>
      <c r="O16" s="12">
        <f>(B16-VLOOKUP(A16,'28.03'!A$2:B$43,2,FALSE))/G16*1000000</f>
        <v>21.600946607318559</v>
      </c>
      <c r="P16" s="14">
        <f>B16-2*VLOOKUP(A16,'28.03'!A$2:B$43,2,FALSE)+VLOOKUP(A16,'27.03'!A$2:B$43,2,FALSE)</f>
        <v>-13475</v>
      </c>
      <c r="Q16" s="30">
        <f t="shared" si="6"/>
        <v>-183.99672287840514</v>
      </c>
    </row>
    <row r="17" spans="1:17" ht="13.5" thickBot="1">
      <c r="A17" s="4" t="s">
        <v>2</v>
      </c>
      <c r="B17" s="5">
        <v>92472</v>
      </c>
      <c r="C17" s="5">
        <v>10023</v>
      </c>
      <c r="D17" s="5">
        <v>12384</v>
      </c>
      <c r="E17" s="6">
        <v>0.1084</v>
      </c>
      <c r="F17" s="8">
        <f t="shared" si="0"/>
        <v>0.44731557102691122</v>
      </c>
      <c r="G17" s="10">
        <v>60015723</v>
      </c>
      <c r="H17" s="10">
        <v>12152963</v>
      </c>
      <c r="I17" s="11">
        <f t="shared" si="1"/>
        <v>0.20249631917289407</v>
      </c>
      <c r="J17" s="14">
        <f t="shared" si="2"/>
        <v>70065</v>
      </c>
      <c r="K17" s="12">
        <f t="shared" si="3"/>
        <v>11.674440712811208</v>
      </c>
      <c r="L17" s="13">
        <f t="shared" si="4"/>
        <v>167006.23601585205</v>
      </c>
      <c r="M17" s="13">
        <f t="shared" si="5"/>
        <v>441.5545720561413</v>
      </c>
      <c r="N17" s="8">
        <f>B17/VLOOKUP(A17,'28.03'!A$2:B$43,2,FALSE)-1</f>
        <v>6.3740207750974998E-2</v>
      </c>
      <c r="O17" s="12">
        <f>(B17-VLOOKUP(A17,'28.03'!A$2:B$43,2,FALSE))/G17*1000000</f>
        <v>92.325806022531793</v>
      </c>
      <c r="P17" s="14">
        <f>B17-2*VLOOKUP(A17,'28.03'!A$2:B$43,2,FALSE)+VLOOKUP(A17,'27.03'!A$2:B$43,2,FALSE)</f>
        <v>-801</v>
      </c>
      <c r="Q17" s="30">
        <f t="shared" si="6"/>
        <v>-8.6620814949390077</v>
      </c>
    </row>
    <row r="18" spans="1:17" ht="13.5" thickBot="1">
      <c r="A18" s="4" t="s">
        <v>26</v>
      </c>
      <c r="B18" s="5">
        <v>5655</v>
      </c>
      <c r="C18" s="5">
        <v>61</v>
      </c>
      <c r="D18" s="5">
        <v>499</v>
      </c>
      <c r="E18" s="6">
        <v>1.0800000000000001E-2</v>
      </c>
      <c r="F18" s="8">
        <f t="shared" si="0"/>
        <v>0.10892857142857143</v>
      </c>
      <c r="G18" s="10">
        <v>37744652</v>
      </c>
      <c r="H18" s="10">
        <v>5971445</v>
      </c>
      <c r="I18" s="11">
        <f t="shared" si="1"/>
        <v>0.15820638643058624</v>
      </c>
      <c r="J18" s="14">
        <f t="shared" si="2"/>
        <v>5095</v>
      </c>
      <c r="K18" s="12">
        <f t="shared" si="3"/>
        <v>1.3498601073338814</v>
      </c>
      <c r="L18" s="13">
        <f t="shared" si="4"/>
        <v>1616.1229940601918</v>
      </c>
      <c r="M18" s="13">
        <f t="shared" si="5"/>
        <v>14.770037096185115</v>
      </c>
      <c r="N18" s="8">
        <f>B18/VLOOKUP(A18,'28.03'!A$2:B$43,2,FALSE)-1</f>
        <v>0.18852459016393452</v>
      </c>
      <c r="O18" s="12">
        <f>(B18-VLOOKUP(A18,'28.03'!A$2:B$43,2,FALSE))/G18*1000000</f>
        <v>23.764956158557244</v>
      </c>
      <c r="P18" s="14">
        <f>B18-2*VLOOKUP(A18,'28.03'!A$2:B$43,2,FALSE)+VLOOKUP(A18,'27.03'!A$2:B$43,2,FALSE)</f>
        <v>185</v>
      </c>
      <c r="Q18" s="30">
        <f t="shared" si="6"/>
        <v>32.714412024756854</v>
      </c>
    </row>
    <row r="19" spans="1:17" ht="13.5" thickBot="1">
      <c r="A19" s="4" t="s">
        <v>0</v>
      </c>
      <c r="B19" s="5">
        <v>82360</v>
      </c>
      <c r="C19" s="5">
        <v>3306</v>
      </c>
      <c r="D19" s="5">
        <v>75600</v>
      </c>
      <c r="E19" s="6">
        <v>4.02E-2</v>
      </c>
      <c r="F19" s="8">
        <f t="shared" si="0"/>
        <v>4.1897954528172764E-2</v>
      </c>
      <c r="G19" s="10">
        <v>1410229408</v>
      </c>
      <c r="H19" s="10">
        <v>124696847</v>
      </c>
      <c r="I19" s="11">
        <f t="shared" si="1"/>
        <v>8.842309364179704E-2</v>
      </c>
      <c r="J19" s="14">
        <f t="shared" si="2"/>
        <v>3454</v>
      </c>
      <c r="K19" s="12">
        <f t="shared" si="3"/>
        <v>2.4492468958639102E-2</v>
      </c>
      <c r="L19" s="13">
        <f t="shared" si="4"/>
        <v>2344.2994318836386</v>
      </c>
      <c r="M19" s="13">
        <f t="shared" si="5"/>
        <v>2.3961986784314302</v>
      </c>
      <c r="N19" s="8">
        <f>B19/VLOOKUP(A19,'28.03'!A$2:B$43,2,FALSE)-1</f>
        <v>5.0521074854172898E-3</v>
      </c>
      <c r="O19" s="12">
        <f>(B19-VLOOKUP(A19,'28.03'!A$2:B$43,2,FALSE))/G19*1000000</f>
        <v>0.29356925735021971</v>
      </c>
      <c r="P19" s="14">
        <f>B19-2*VLOOKUP(A19,'28.03'!A$2:B$43,2,FALSE)+VLOOKUP(A19,'27.03'!A$2:B$43,2,FALSE)</f>
        <v>250</v>
      </c>
      <c r="Q19" s="30">
        <f t="shared" si="6"/>
        <v>3.0354541039339487</v>
      </c>
    </row>
    <row r="20" spans="1:17" ht="13.5" thickBot="1">
      <c r="A20" s="4" t="s">
        <v>51</v>
      </c>
      <c r="B20" s="5">
        <v>1831</v>
      </c>
      <c r="C20" s="5">
        <v>18</v>
      </c>
      <c r="D20" s="5">
        <v>40</v>
      </c>
      <c r="E20" s="6">
        <v>9.9000000000000008E-3</v>
      </c>
      <c r="F20" s="8">
        <f t="shared" si="0"/>
        <v>0.31034482758620691</v>
      </c>
      <c r="G20" s="10">
        <v>629751</v>
      </c>
      <c r="H20" s="10">
        <v>93495</v>
      </c>
      <c r="I20" s="11">
        <f t="shared" si="1"/>
        <v>0.14846344031212336</v>
      </c>
      <c r="J20" s="14">
        <f t="shared" si="2"/>
        <v>1773</v>
      </c>
      <c r="K20" s="12">
        <f t="shared" si="3"/>
        <v>28.153984670131528</v>
      </c>
      <c r="L20" s="13">
        <f t="shared" si="4"/>
        <v>28582.725553433022</v>
      </c>
      <c r="M20" s="13">
        <f t="shared" si="5"/>
        <v>283.67545136333706</v>
      </c>
      <c r="N20" s="8">
        <f>B20/VLOOKUP(A20,'28.03'!A$2:B$43,2,FALSE)-1</f>
        <v>0.14080996884735208</v>
      </c>
      <c r="O20" s="12">
        <f>(B20-VLOOKUP(A20,'28.03'!A$2:B$43,2,FALSE))/G20*1000000</f>
        <v>358.87199861532577</v>
      </c>
      <c r="P20" s="14">
        <f>B20-2*VLOOKUP(A20,'28.03'!A$2:B$43,2,FALSE)+VLOOKUP(A20,'27.03'!A$2:B$43,2,FALSE)</f>
        <v>74</v>
      </c>
      <c r="Q20" s="30">
        <f t="shared" si="6"/>
        <v>40.415073730202074</v>
      </c>
    </row>
    <row r="21" spans="1:17" ht="13.5" thickBot="1">
      <c r="A21" s="4" t="s">
        <v>44</v>
      </c>
      <c r="B21" s="5">
        <v>2320</v>
      </c>
      <c r="C21" s="5">
        <v>27</v>
      </c>
      <c r="D21" s="5">
        <v>320</v>
      </c>
      <c r="E21" s="6">
        <v>1.17E-2</v>
      </c>
      <c r="F21" s="8">
        <f t="shared" si="0"/>
        <v>7.7809798270893377E-2</v>
      </c>
      <c r="G21" s="10">
        <v>32581623</v>
      </c>
      <c r="H21" s="10">
        <v>1614554</v>
      </c>
      <c r="I21" s="11">
        <f t="shared" si="1"/>
        <v>4.9554130560039933E-2</v>
      </c>
      <c r="J21" s="14">
        <f t="shared" si="2"/>
        <v>1973</v>
      </c>
      <c r="K21" s="12">
        <f t="shared" si="3"/>
        <v>0.6055560829489679</v>
      </c>
      <c r="L21" s="13">
        <f t="shared" si="4"/>
        <v>828.68799998084819</v>
      </c>
      <c r="M21" s="13">
        <f t="shared" si="5"/>
        <v>7.0839047089526606</v>
      </c>
      <c r="N21" s="8">
        <f>B21/VLOOKUP(A21,'28.03'!A$2:B$43,2,FALSE)-1</f>
        <v>0</v>
      </c>
      <c r="O21" s="12">
        <f>(B21-VLOOKUP(A21,'28.03'!A$2:B$43,2,FALSE))/G21*1000000</f>
        <v>0</v>
      </c>
      <c r="P21" s="14">
        <f>B21-2*VLOOKUP(A21,'28.03'!A$2:B$43,2,FALSE)+VLOOKUP(A21,'27.03'!A$2:B$43,2,FALSE)</f>
        <v>-289</v>
      </c>
      <c r="Q21" s="30">
        <f t="shared" si="6"/>
        <v>-124.56896551724138</v>
      </c>
    </row>
    <row r="22" spans="1:17" ht="13.5" thickBot="1">
      <c r="A22" s="4" t="s">
        <v>20</v>
      </c>
      <c r="B22" s="5">
        <v>9819</v>
      </c>
      <c r="C22" s="5">
        <v>640</v>
      </c>
      <c r="D22" s="5">
        <v>6</v>
      </c>
      <c r="E22" s="6">
        <v>6.5199999999999994E-2</v>
      </c>
      <c r="F22" s="8">
        <f t="shared" si="0"/>
        <v>0.99071207430340558</v>
      </c>
      <c r="G22" s="10">
        <v>17207441</v>
      </c>
      <c r="H22" s="10">
        <v>2679933</v>
      </c>
      <c r="I22" s="11">
        <f t="shared" si="1"/>
        <v>0.15574268132024977</v>
      </c>
      <c r="J22" s="14">
        <f t="shared" si="2"/>
        <v>9173</v>
      </c>
      <c r="K22" s="12">
        <f t="shared" si="3"/>
        <v>5.3308333296043262</v>
      </c>
      <c r="L22" s="13">
        <f t="shared" si="4"/>
        <v>37193.211936626714</v>
      </c>
      <c r="M22" s="13">
        <f t="shared" si="5"/>
        <v>140.808669415916</v>
      </c>
      <c r="N22" s="8">
        <f>B22/VLOOKUP(A22,'28.03'!A$2:B$43,2,FALSE)-1</f>
        <v>0.13553833699548967</v>
      </c>
      <c r="O22" s="12">
        <f>(B22-VLOOKUP(A22,'28.03'!A$2:B$43,2,FALSE))/G22*1000000</f>
        <v>68.110069358947669</v>
      </c>
      <c r="P22" s="14">
        <f>B22-2*VLOOKUP(A22,'28.03'!A$2:B$43,2,FALSE)+VLOOKUP(A22,'27.03'!A$2:B$43,2,FALSE)</f>
        <v>-6</v>
      </c>
      <c r="Q22" s="30">
        <f t="shared" si="6"/>
        <v>-0.6110601894286587</v>
      </c>
    </row>
    <row r="23" spans="1:17" ht="13.5" thickBot="1">
      <c r="A23" s="4" t="s">
        <v>28</v>
      </c>
      <c r="B23" s="5">
        <v>4042</v>
      </c>
      <c r="C23" s="5">
        <v>23</v>
      </c>
      <c r="D23" s="5">
        <v>7</v>
      </c>
      <c r="E23" s="6">
        <v>5.7000000000000002E-3</v>
      </c>
      <c r="F23" s="8">
        <f t="shared" si="0"/>
        <v>0.76666666666666672</v>
      </c>
      <c r="G23" s="10">
        <v>5532096</v>
      </c>
      <c r="H23" s="10">
        <v>880918</v>
      </c>
      <c r="I23" s="11">
        <f t="shared" si="1"/>
        <v>0.15923765603489165</v>
      </c>
      <c r="J23" s="14">
        <f t="shared" si="2"/>
        <v>4012</v>
      </c>
      <c r="K23" s="12">
        <f t="shared" si="3"/>
        <v>7.2522241118013859</v>
      </c>
      <c r="L23" s="13">
        <f t="shared" si="4"/>
        <v>4157.5561956987012</v>
      </c>
      <c r="M23" s="13">
        <f t="shared" si="5"/>
        <v>54.910408201556251</v>
      </c>
      <c r="N23" s="8">
        <f>B23/VLOOKUP(A23,'28.03'!A$2:B$43,2,FALSE)-1</f>
        <v>6.4805057955742873E-2</v>
      </c>
      <c r="O23" s="12">
        <f>(B23-VLOOKUP(A23,'28.03'!A$2:B$43,2,FALSE))/G23*1000000</f>
        <v>44.467774962690456</v>
      </c>
      <c r="P23" s="14">
        <f>B23-2*VLOOKUP(A23,'28.03'!A$2:B$43,2,FALSE)+VLOOKUP(A23,'27.03'!A$2:B$43,2,FALSE)</f>
        <v>-178</v>
      </c>
      <c r="Q23" s="30">
        <f t="shared" si="6"/>
        <v>-44.037605145967341</v>
      </c>
    </row>
    <row r="24" spans="1:17" ht="13.5" thickBot="1">
      <c r="A24" s="4" t="s">
        <v>57</v>
      </c>
      <c r="B24" s="5">
        <v>1500</v>
      </c>
      <c r="C24" s="5">
        <v>12</v>
      </c>
      <c r="D24" s="5">
        <v>29</v>
      </c>
      <c r="E24" s="6">
        <v>8.0000000000000002E-3</v>
      </c>
      <c r="F24" s="8">
        <f t="shared" si="0"/>
        <v>0.29268292682926828</v>
      </c>
      <c r="G24" s="10">
        <v>208512863</v>
      </c>
      <c r="H24" s="10">
        <v>8747801</v>
      </c>
      <c r="I24" s="11">
        <f t="shared" si="1"/>
        <v>4.1953291869576408E-2</v>
      </c>
      <c r="J24" s="14">
        <f t="shared" si="2"/>
        <v>1459</v>
      </c>
      <c r="K24" s="12">
        <f t="shared" si="3"/>
        <v>6.9971702417226889E-2</v>
      </c>
      <c r="L24" s="13">
        <f t="shared" si="4"/>
        <v>57.5504063746897</v>
      </c>
      <c r="M24" s="13">
        <f t="shared" si="5"/>
        <v>0.63457859314983711</v>
      </c>
      <c r="N24" s="8">
        <f>B24/VLOOKUP(A24,'28.03'!A$2:B$43,2,FALSE)-1</f>
        <v>9.2498179169701489E-2</v>
      </c>
      <c r="O24" s="12">
        <f>(B24-VLOOKUP(A24,'28.03'!A$2:B$43,2,FALSE))/G24*1000000</f>
        <v>0.60907513413213266</v>
      </c>
      <c r="P24" s="14">
        <f>B24-2*VLOOKUP(A24,'28.03'!A$2:B$43,2,FALSE)+VLOOKUP(A24,'27.03'!A$2:B$43,2,FALSE)</f>
        <v>-45</v>
      </c>
      <c r="Q24" s="30">
        <f t="shared" si="6"/>
        <v>-30</v>
      </c>
    </row>
    <row r="25" spans="1:17" ht="13.5" thickBot="1">
      <c r="A25" s="4" t="s">
        <v>59</v>
      </c>
      <c r="B25" s="5">
        <v>1717</v>
      </c>
      <c r="C25" s="5">
        <v>19</v>
      </c>
      <c r="D25" s="5">
        <v>7</v>
      </c>
      <c r="E25" s="6">
        <v>1.11E-2</v>
      </c>
      <c r="F25" s="8">
        <f t="shared" si="0"/>
        <v>0.73076923076923073</v>
      </c>
      <c r="G25" s="10">
        <v>38654304</v>
      </c>
      <c r="H25" s="10">
        <v>5278397</v>
      </c>
      <c r="I25" s="11">
        <f t="shared" si="1"/>
        <v>0.13655392682791545</v>
      </c>
      <c r="J25" s="14">
        <f t="shared" si="2"/>
        <v>1691</v>
      </c>
      <c r="K25" s="12">
        <f t="shared" si="3"/>
        <v>0.43746745511185503</v>
      </c>
      <c r="L25" s="13">
        <f t="shared" si="4"/>
        <v>491.53646641781467</v>
      </c>
      <c r="M25" s="13">
        <f t="shared" si="5"/>
        <v>4.6371457499034383</v>
      </c>
      <c r="N25" s="8">
        <f>B25/VLOOKUP(A25,'28.03'!A$2:B$43,2,FALSE)-1</f>
        <v>0.19568245125348183</v>
      </c>
      <c r="O25" s="12">
        <f>(B25-VLOOKUP(A25,'28.03'!A$2:B$43,2,FALSE))/G25*1000000</f>
        <v>7.2695656349161011</v>
      </c>
      <c r="P25" s="14">
        <f>B25-2*VLOOKUP(A25,'28.03'!A$2:B$43,2,FALSE)+VLOOKUP(A25,'27.03'!A$2:B$43,2,FALSE)</f>
        <v>66</v>
      </c>
      <c r="Q25" s="30">
        <f t="shared" si="6"/>
        <v>38.439138031450199</v>
      </c>
    </row>
    <row r="26" spans="1:17" ht="13.5" thickBot="1">
      <c r="A26" s="4" t="s">
        <v>30</v>
      </c>
      <c r="B26" s="5">
        <v>5170</v>
      </c>
      <c r="C26" s="5">
        <v>100</v>
      </c>
      <c r="D26" s="5">
        <v>43</v>
      </c>
      <c r="E26" s="6">
        <v>1.9400000000000001E-2</v>
      </c>
      <c r="F26" s="8">
        <f t="shared" si="0"/>
        <v>0.69930069930069927</v>
      </c>
      <c r="G26" s="10">
        <v>10134541</v>
      </c>
      <c r="H26" s="10">
        <v>1823298</v>
      </c>
      <c r="I26" s="11">
        <f t="shared" si="1"/>
        <v>0.17990928252202049</v>
      </c>
      <c r="J26" s="14">
        <f t="shared" si="2"/>
        <v>5027</v>
      </c>
      <c r="K26" s="12">
        <f t="shared" si="3"/>
        <v>4.9602641106291836</v>
      </c>
      <c r="L26" s="13">
        <f t="shared" si="4"/>
        <v>9867.2450977306235</v>
      </c>
      <c r="M26" s="13">
        <f t="shared" si="5"/>
        <v>69.960089857757438</v>
      </c>
      <c r="N26" s="8">
        <f>B26/VLOOKUP(A26,'28.03'!A$2:B$43,2,FALSE)-1</f>
        <v>0.21134020618556693</v>
      </c>
      <c r="O26" s="12">
        <f>(B26-VLOOKUP(A26,'28.03'!A$2:B$43,2,FALSE))/G26*1000000</f>
        <v>89.002550781530218</v>
      </c>
      <c r="P26" s="14">
        <f>B26-2*VLOOKUP(A26,'28.03'!A$2:B$43,2,FALSE)+VLOOKUP(A26,'27.03'!A$2:B$43,2,FALSE)</f>
        <v>178</v>
      </c>
      <c r="Q26" s="30">
        <f t="shared" si="6"/>
        <v>34.429400386847192</v>
      </c>
    </row>
    <row r="27" spans="1:17" ht="13.5" thickBot="1">
      <c r="A27" s="4" t="s">
        <v>75</v>
      </c>
      <c r="B27" s="5">
        <v>1534</v>
      </c>
      <c r="C27" s="5">
        <v>8</v>
      </c>
      <c r="D27" s="5">
        <v>67</v>
      </c>
      <c r="E27" s="6">
        <v>5.3E-3</v>
      </c>
      <c r="F27" s="8">
        <f t="shared" si="0"/>
        <v>0.10666666666666667</v>
      </c>
      <c r="G27" s="10">
        <v>146584212</v>
      </c>
      <c r="H27" s="10">
        <v>19090760</v>
      </c>
      <c r="I27" s="11">
        <f t="shared" si="1"/>
        <v>0.1302374910607699</v>
      </c>
      <c r="J27" s="14">
        <f t="shared" si="2"/>
        <v>1459</v>
      </c>
      <c r="K27" s="12">
        <f t="shared" si="3"/>
        <v>9.9533229403996115E-2</v>
      </c>
      <c r="L27" s="13">
        <f t="shared" si="4"/>
        <v>54.576136753390607</v>
      </c>
      <c r="M27" s="13">
        <f t="shared" si="5"/>
        <v>0.73703047016111145</v>
      </c>
      <c r="N27" s="8">
        <f>B27/VLOOKUP(A27,'28.03'!A$2:B$43,2,FALSE)-1</f>
        <v>0.21360759493670889</v>
      </c>
      <c r="O27" s="12">
        <f>(B27-VLOOKUP(A27,'28.03'!A$2:B$43,2,FALSE))/G27*1000000</f>
        <v>1.8419446154269328</v>
      </c>
      <c r="P27" s="14">
        <f>B27-2*VLOOKUP(A27,'28.03'!A$2:B$43,2,FALSE)+VLOOKUP(A27,'27.03'!A$2:B$43,2,FALSE)</f>
        <v>-149</v>
      </c>
      <c r="Q27" s="30">
        <f t="shared" si="6"/>
        <v>-97.131681877444592</v>
      </c>
    </row>
    <row r="28" spans="1:17" ht="13.5" thickBot="1">
      <c r="A28" s="4" t="s">
        <v>63</v>
      </c>
      <c r="B28" s="5">
        <v>1452</v>
      </c>
      <c r="C28" s="5">
        <v>38</v>
      </c>
      <c r="D28" s="5">
        <v>139</v>
      </c>
      <c r="E28" s="6">
        <v>2.6200000000000001E-2</v>
      </c>
      <c r="F28" s="8">
        <f t="shared" si="0"/>
        <v>0.21468926553672316</v>
      </c>
      <c r="G28" s="10">
        <v>18784271</v>
      </c>
      <c r="H28" s="10">
        <v>2789374</v>
      </c>
      <c r="I28" s="11">
        <f t="shared" si="1"/>
        <v>0.14849519579439627</v>
      </c>
      <c r="J28" s="14">
        <f t="shared" si="2"/>
        <v>1275</v>
      </c>
      <c r="K28" s="12">
        <f t="shared" si="3"/>
        <v>0.67875937266876096</v>
      </c>
      <c r="L28" s="13">
        <f t="shared" si="4"/>
        <v>2022.9691106990524</v>
      </c>
      <c r="M28" s="13">
        <f t="shared" si="5"/>
        <v>11.717974417561978</v>
      </c>
      <c r="N28" s="8">
        <f>B28/VLOOKUP(A28,'28.03'!A$2:B$43,2,FALSE)-1</f>
        <v>0</v>
      </c>
      <c r="O28" s="12">
        <f>(B28-VLOOKUP(A28,'28.03'!A$2:B$43,2,FALSE))/G28*1000000</f>
        <v>0</v>
      </c>
      <c r="P28" s="14">
        <f>B28-2*VLOOKUP(A28,'28.03'!A$2:B$43,2,FALSE)+VLOOKUP(A28,'27.03'!A$2:B$43,2,FALSE)</f>
        <v>-423</v>
      </c>
      <c r="Q28" s="30">
        <f t="shared" si="6"/>
        <v>-291.32231404958674</v>
      </c>
    </row>
    <row r="29" spans="1:17" ht="13.5" thickBot="1">
      <c r="A29" s="4" t="s">
        <v>65</v>
      </c>
      <c r="B29" s="5">
        <v>1203</v>
      </c>
      <c r="C29" s="5">
        <v>4</v>
      </c>
      <c r="D29" s="5">
        <v>37</v>
      </c>
      <c r="E29" s="6">
        <v>3.3999999999999998E-3</v>
      </c>
      <c r="F29" s="8">
        <f t="shared" si="0"/>
        <v>9.7560975609756101E-2</v>
      </c>
      <c r="G29" s="10">
        <v>35185636</v>
      </c>
      <c r="H29" s="10">
        <v>1034829</v>
      </c>
      <c r="I29" s="11">
        <f t="shared" si="1"/>
        <v>2.9410552647108609E-2</v>
      </c>
      <c r="J29" s="14">
        <f t="shared" si="2"/>
        <v>1162</v>
      </c>
      <c r="K29" s="12">
        <f t="shared" si="3"/>
        <v>0.33024840022786572</v>
      </c>
      <c r="L29" s="13">
        <f t="shared" si="4"/>
        <v>113.68275395107254</v>
      </c>
      <c r="M29" s="13">
        <f t="shared" si="5"/>
        <v>1.9376157417258917</v>
      </c>
      <c r="N29" s="8">
        <f>B29/VLOOKUP(A29,'28.03'!A$2:B$43,2,FALSE)-1</f>
        <v>8.9673913043478271E-2</v>
      </c>
      <c r="O29" s="12">
        <f>(B29-VLOOKUP(A29,'28.03'!A$2:B$43,2,FALSE))/G29*1000000</f>
        <v>2.8136481602890453</v>
      </c>
      <c r="P29" s="14">
        <f>B29-2*VLOOKUP(A29,'28.03'!A$2:B$43,2,FALSE)+VLOOKUP(A29,'27.03'!A$2:B$43,2,FALSE)</f>
        <v>7</v>
      </c>
      <c r="Q29" s="30">
        <f t="shared" si="6"/>
        <v>5.8187863674147966</v>
      </c>
    </row>
    <row r="30" spans="1:17" ht="13.5" thickBot="1">
      <c r="A30" s="4" t="s">
        <v>4</v>
      </c>
      <c r="B30" s="5">
        <v>124464</v>
      </c>
      <c r="C30" s="5">
        <v>2225</v>
      </c>
      <c r="D30" s="5">
        <v>2463</v>
      </c>
      <c r="E30" s="6">
        <v>1.7899999999999999E-2</v>
      </c>
      <c r="F30" s="8">
        <f t="shared" si="0"/>
        <v>0.47461604095563142</v>
      </c>
      <c r="G30" s="10">
        <v>333453848</v>
      </c>
      <c r="H30" s="10">
        <v>43701886</v>
      </c>
      <c r="I30" s="11">
        <f t="shared" si="1"/>
        <v>0.13105827466714373</v>
      </c>
      <c r="J30" s="14">
        <f t="shared" si="2"/>
        <v>119776</v>
      </c>
      <c r="K30" s="12">
        <f t="shared" si="3"/>
        <v>3.5919813406981587</v>
      </c>
      <c r="L30" s="13">
        <f t="shared" si="4"/>
        <v>6672.5875660010379</v>
      </c>
      <c r="M30" s="13">
        <f t="shared" si="5"/>
        <v>48.956930082727069</v>
      </c>
      <c r="N30" s="8">
        <f>B30/VLOOKUP(A30,'28.03'!A$2:B$43,2,FALSE)-1</f>
        <v>0.18478467806419685</v>
      </c>
      <c r="O30" s="12">
        <f>(B30-VLOOKUP(A30,'28.03'!A$2:B$43,2,FALSE))/G30*1000000</f>
        <v>58.214952733129053</v>
      </c>
      <c r="P30" s="14">
        <f>B30-2*VLOOKUP(A30,'28.03'!A$2:B$43,2,FALSE)+VLOOKUP(A30,'27.03'!A$2:B$43,2,FALSE)</f>
        <v>200</v>
      </c>
      <c r="Q30" s="30">
        <f t="shared" si="6"/>
        <v>1.6068903458028023</v>
      </c>
    </row>
    <row r="31" spans="1:17" ht="13.5" thickBot="1">
      <c r="A31" s="4" t="s">
        <v>61</v>
      </c>
      <c r="B31" s="5">
        <v>1388</v>
      </c>
      <c r="C31" s="5">
        <v>7</v>
      </c>
      <c r="D31" s="5">
        <v>97</v>
      </c>
      <c r="E31" s="6">
        <v>5.1000000000000004E-3</v>
      </c>
      <c r="F31" s="8">
        <f t="shared" si="0"/>
        <v>6.7307692307692304E-2</v>
      </c>
      <c r="G31" s="10">
        <v>69192246</v>
      </c>
      <c r="H31" s="10">
        <v>6372512</v>
      </c>
      <c r="I31" s="11">
        <f t="shared" si="1"/>
        <v>9.2098643538757213E-2</v>
      </c>
      <c r="J31" s="14">
        <f t="shared" si="2"/>
        <v>1284</v>
      </c>
      <c r="K31" s="12">
        <f t="shared" si="3"/>
        <v>0.18556992643366427</v>
      </c>
      <c r="L31" s="13">
        <f t="shared" si="4"/>
        <v>101.16740537660823</v>
      </c>
      <c r="M31" s="13">
        <f t="shared" si="5"/>
        <v>1.3701688937215688</v>
      </c>
      <c r="N31" s="8">
        <f>B31/VLOOKUP(A31,'28.03'!A$2:B$43,2,FALSE)-1</f>
        <v>0.11485943775100393</v>
      </c>
      <c r="O31" s="12">
        <f>(B31-VLOOKUP(A31,'28.03'!A$2:B$43,2,FALSE))/G31*1000000</f>
        <v>2.0667055669792824</v>
      </c>
      <c r="P31" s="14">
        <f>B31-2*VLOOKUP(A31,'28.03'!A$2:B$43,2,FALSE)+VLOOKUP(A31,'27.03'!A$2:B$43,2,FALSE)</f>
        <v>34</v>
      </c>
      <c r="Q31" s="30">
        <f t="shared" si="6"/>
        <v>24.495677233429394</v>
      </c>
    </row>
    <row r="32" spans="1:17" ht="13.5" thickBot="1">
      <c r="A32" s="4" t="s">
        <v>38</v>
      </c>
      <c r="B32" s="5">
        <v>7402</v>
      </c>
      <c r="C32" s="5">
        <v>108</v>
      </c>
      <c r="D32" s="5">
        <v>70</v>
      </c>
      <c r="E32" s="6">
        <v>1.46E-2</v>
      </c>
      <c r="F32" s="8">
        <f t="shared" si="0"/>
        <v>0.6067415730337079</v>
      </c>
      <c r="G32" s="10">
        <v>85230581</v>
      </c>
      <c r="H32" s="10">
        <v>5330596</v>
      </c>
      <c r="I32" s="11">
        <f t="shared" si="1"/>
        <v>6.2543231988527681E-2</v>
      </c>
      <c r="J32" s="14">
        <f t="shared" si="2"/>
        <v>7224</v>
      </c>
      <c r="K32" s="12">
        <f t="shared" si="3"/>
        <v>0.8475830993103286</v>
      </c>
      <c r="L32" s="13">
        <f t="shared" si="4"/>
        <v>1267.150812922418</v>
      </c>
      <c r="M32" s="13">
        <f t="shared" si="5"/>
        <v>10.363472455265105</v>
      </c>
      <c r="N32" s="8">
        <f>B32/VLOOKUP(A32,'28.03'!A$2:B$43,2,FALSE)-1</f>
        <v>0.29905229905229902</v>
      </c>
      <c r="O32" s="12">
        <f>(B32-VLOOKUP(A32,'28.03'!A$2:B$43,2,FALSE))/G32*1000000</f>
        <v>19.992823937220372</v>
      </c>
      <c r="P32" s="14">
        <f>B32-2*VLOOKUP(A32,'28.03'!A$2:B$43,2,FALSE)+VLOOKUP(A32,'27.03'!A$2:B$43,2,FALSE)</f>
        <v>-365</v>
      </c>
      <c r="Q32" s="30">
        <f t="shared" si="6"/>
        <v>-49.310997027830318</v>
      </c>
    </row>
    <row r="33" spans="1:17" ht="13.5" thickBot="1">
      <c r="A33" s="4" t="s">
        <v>127</v>
      </c>
      <c r="B33" s="5">
        <v>1418</v>
      </c>
      <c r="C33" s="5">
        <v>71</v>
      </c>
      <c r="D33" s="5">
        <v>42</v>
      </c>
      <c r="E33" s="6">
        <v>5.0099999999999999E-2</v>
      </c>
      <c r="F33" s="8">
        <f t="shared" si="0"/>
        <v>0.62831858407079644</v>
      </c>
      <c r="G33" s="10">
        <v>108481655</v>
      </c>
      <c r="H33" s="10">
        <v>4614648</v>
      </c>
      <c r="I33" s="11">
        <f t="shared" si="1"/>
        <v>4.253851031310317E-2</v>
      </c>
      <c r="J33" s="14">
        <f t="shared" si="2"/>
        <v>1305</v>
      </c>
      <c r="K33" s="12">
        <f t="shared" si="3"/>
        <v>0.12029683728552999</v>
      </c>
      <c r="L33" s="13">
        <f t="shared" si="4"/>
        <v>654.48854002089104</v>
      </c>
      <c r="M33" s="13">
        <f t="shared" si="5"/>
        <v>2.8059383707440406</v>
      </c>
      <c r="N33" s="8">
        <f>B33/VLOOKUP(A33,'28.03'!A$2:B$43,2,FALSE)-1</f>
        <v>0.31906976744186055</v>
      </c>
      <c r="O33" s="12">
        <f>(B33-VLOOKUP(A33,'28.03'!A$2:B$43,2,FALSE))/G33*1000000</f>
        <v>3.1618249186924738</v>
      </c>
      <c r="P33" s="14" t="e">
        <f>B33-2*VLOOKUP(A33,'28.03'!A$2:B$43,2,FALSE)+VLOOKUP(A33,'27.03'!A$2:B$43,2,FALSE)</f>
        <v>#N/A</v>
      </c>
      <c r="Q33" s="30" t="e">
        <f t="shared" si="6"/>
        <v>#N/A</v>
      </c>
    </row>
    <row r="34" spans="1:17" ht="13.5" thickBot="1">
      <c r="A34" s="4" t="s">
        <v>67</v>
      </c>
      <c r="B34" s="5">
        <v>1167</v>
      </c>
      <c r="C34" s="5">
        <v>9</v>
      </c>
      <c r="D34" s="5">
        <v>10</v>
      </c>
      <c r="E34" s="6">
        <v>7.7999999999999996E-3</v>
      </c>
      <c r="F34" s="8">
        <f t="shared" si="0"/>
        <v>0.47368421052631576</v>
      </c>
      <c r="G34" s="10">
        <v>5636544</v>
      </c>
      <c r="H34" s="10">
        <v>1003032</v>
      </c>
      <c r="I34" s="11">
        <f t="shared" si="1"/>
        <v>0.17795159587151277</v>
      </c>
      <c r="J34" s="14">
        <f t="shared" si="2"/>
        <v>1148</v>
      </c>
      <c r="K34" s="12">
        <f t="shared" si="3"/>
        <v>2.0367090188597836</v>
      </c>
      <c r="L34" s="13">
        <f t="shared" si="4"/>
        <v>1596.723098409238</v>
      </c>
      <c r="M34" s="13">
        <f t="shared" si="5"/>
        <v>18.033469813521283</v>
      </c>
      <c r="N34" s="8">
        <f>B34/VLOOKUP(A34,'28.03'!A$2:B$43,2,FALSE)-1</f>
        <v>3.4393809114359186E-3</v>
      </c>
      <c r="O34" s="12">
        <f>(B34-VLOOKUP(A34,'28.03'!A$2:B$43,2,FALSE))/G34*1000000</f>
        <v>0.70965471040410577</v>
      </c>
      <c r="P34" s="14">
        <f>B34-2*VLOOKUP(A34,'28.03'!A$2:B$43,2,FALSE)+VLOOKUP(A34,'27.03'!A$2:B$43,2,FALSE)</f>
        <v>-201</v>
      </c>
      <c r="Q34" s="30">
        <f t="shared" si="6"/>
        <v>-172.23650385604114</v>
      </c>
    </row>
    <row r="35" spans="1:17" ht="13.5" thickBot="1">
      <c r="A35" s="4" t="s">
        <v>12</v>
      </c>
      <c r="B35" s="5">
        <v>38105</v>
      </c>
      <c r="C35" s="5">
        <v>2317</v>
      </c>
      <c r="D35" s="5">
        <v>5724</v>
      </c>
      <c r="E35" s="6">
        <v>6.0900000000000003E-2</v>
      </c>
      <c r="F35" s="8">
        <f t="shared" si="0"/>
        <v>0.28814824026862329</v>
      </c>
      <c r="G35" s="10">
        <v>65786616</v>
      </c>
      <c r="H35" s="10">
        <v>11009599</v>
      </c>
      <c r="I35" s="11">
        <f t="shared" si="1"/>
        <v>0.16735317408635214</v>
      </c>
      <c r="J35" s="14">
        <f t="shared" si="2"/>
        <v>30064</v>
      </c>
      <c r="K35" s="12">
        <f t="shared" si="3"/>
        <v>4.5699265029835248</v>
      </c>
      <c r="L35" s="13">
        <f t="shared" si="4"/>
        <v>35219.929841048521</v>
      </c>
      <c r="M35" s="13">
        <f t="shared" si="5"/>
        <v>126.86705278118035</v>
      </c>
      <c r="N35" s="8">
        <f>B35/VLOOKUP(A35,'28.03'!A$2:B$43,2,FALSE)-1</f>
        <v>0.14039025558149287</v>
      </c>
      <c r="O35" s="12">
        <f>(B35-VLOOKUP(A35,'28.03'!A$2:B$43,2,FALSE))/G35*1000000</f>
        <v>71.306297317375325</v>
      </c>
      <c r="P35" s="14">
        <f>B35-2*VLOOKUP(A35,'28.03'!A$2:B$43,2,FALSE)+VLOOKUP(A35,'27.03'!A$2:B$43,2,FALSE)</f>
        <v>843</v>
      </c>
      <c r="Q35" s="30">
        <f t="shared" si="6"/>
        <v>22.12308096050387</v>
      </c>
    </row>
    <row r="36" spans="1:17" ht="13.5" thickBot="1">
      <c r="A36" s="4" t="s">
        <v>50</v>
      </c>
      <c r="B36" s="5">
        <v>2669</v>
      </c>
      <c r="C36" s="5">
        <v>13</v>
      </c>
      <c r="D36" s="5">
        <v>11</v>
      </c>
      <c r="E36" s="6">
        <v>4.8999999999999998E-3</v>
      </c>
      <c r="F36" s="8">
        <f t="shared" si="0"/>
        <v>0.54166666666666663</v>
      </c>
      <c r="G36" s="10">
        <v>10581065</v>
      </c>
      <c r="H36" s="10">
        <v>1729195</v>
      </c>
      <c r="I36" s="11">
        <f t="shared" si="1"/>
        <v>0.16342353061813722</v>
      </c>
      <c r="J36" s="14">
        <f t="shared" si="2"/>
        <v>2645</v>
      </c>
      <c r="K36" s="12">
        <f t="shared" si="3"/>
        <v>2.4997483712650856</v>
      </c>
      <c r="L36" s="13">
        <f t="shared" si="4"/>
        <v>1228.6097854989077</v>
      </c>
      <c r="M36" s="13">
        <f t="shared" si="5"/>
        <v>17.524883195677056</v>
      </c>
      <c r="N36" s="8">
        <f>B36/VLOOKUP(A36,'28.03'!A$2:B$43,2,FALSE)-1</f>
        <v>0.10198183319570608</v>
      </c>
      <c r="O36" s="12">
        <f>(B36-VLOOKUP(A36,'28.03'!A$2:B$43,2,FALSE))/G36*1000000</f>
        <v>23.343585924479246</v>
      </c>
      <c r="P36" s="14">
        <f>B36-2*VLOOKUP(A36,'28.03'!A$2:B$43,2,FALSE)+VLOOKUP(A36,'27.03'!A$2:B$43,2,FALSE)</f>
        <v>-250</v>
      </c>
      <c r="Q36" s="30">
        <f t="shared" si="6"/>
        <v>-93.668040464593489</v>
      </c>
    </row>
    <row r="37" spans="1:17" ht="13.5" thickBot="1">
      <c r="A37" s="4" t="s">
        <v>55</v>
      </c>
      <c r="B37" s="5">
        <v>1909</v>
      </c>
      <c r="C37" s="5">
        <v>6</v>
      </c>
      <c r="D37" s="5">
        <v>61</v>
      </c>
      <c r="E37" s="6">
        <v>3.2000000000000002E-3</v>
      </c>
      <c r="F37" s="8">
        <f t="shared" si="0"/>
        <v>8.9552238805970144E-2</v>
      </c>
      <c r="G37" s="9">
        <v>18875673</v>
      </c>
      <c r="H37" s="10">
        <v>1811116</v>
      </c>
      <c r="I37" s="11">
        <f t="shared" si="1"/>
        <v>9.5949744414411078E-2</v>
      </c>
      <c r="J37" s="14">
        <f t="shared" si="2"/>
        <v>1842</v>
      </c>
      <c r="K37" s="12">
        <f t="shared" si="3"/>
        <v>0.97585924485977271</v>
      </c>
      <c r="L37" s="13">
        <f t="shared" si="4"/>
        <v>317.86946086637545</v>
      </c>
      <c r="M37" s="13">
        <f t="shared" si="5"/>
        <v>5.5695228884083443</v>
      </c>
      <c r="N37" s="8">
        <f>B37/VLOOKUP(A37,'28.03'!A$2:B$43,2,FALSE)-1</f>
        <v>0.18571428571428572</v>
      </c>
      <c r="O37" s="12">
        <f>(B37-VLOOKUP(A37,'28.03'!A$2:B$43,2,FALSE))/G37*1000000</f>
        <v>15.840494799841045</v>
      </c>
      <c r="P37" s="14">
        <f>B37-2*VLOOKUP(A37,'28.03'!A$2:B$43,2,FALSE)+VLOOKUP(A37,'27.03'!A$2:B$43,2,FALSE)</f>
        <v>-5</v>
      </c>
      <c r="Q37" s="30">
        <f t="shared" si="6"/>
        <v>-2.6191723415400734</v>
      </c>
    </row>
    <row r="38" spans="1:17" ht="13.5" thickBot="1">
      <c r="A38" s="4" t="s">
        <v>14</v>
      </c>
      <c r="B38" s="5">
        <v>14189</v>
      </c>
      <c r="C38" s="5">
        <v>275</v>
      </c>
      <c r="D38" s="5">
        <v>1595</v>
      </c>
      <c r="E38" s="6">
        <v>1.9400000000000001E-2</v>
      </c>
      <c r="F38" s="8">
        <f t="shared" si="0"/>
        <v>0.14705882352941177</v>
      </c>
      <c r="G38" s="10">
        <v>8769314</v>
      </c>
      <c r="H38" s="10">
        <v>1482447</v>
      </c>
      <c r="I38" s="11">
        <f t="shared" si="1"/>
        <v>0.16904936919809235</v>
      </c>
      <c r="J38" s="14">
        <f t="shared" si="2"/>
        <v>12319</v>
      </c>
      <c r="K38" s="12">
        <f t="shared" si="3"/>
        <v>14.047849124800413</v>
      </c>
      <c r="L38" s="13">
        <f t="shared" si="4"/>
        <v>31359.351484049948</v>
      </c>
      <c r="M38" s="13">
        <f t="shared" si="5"/>
        <v>209.88840804092052</v>
      </c>
      <c r="N38" s="8">
        <f>B38/VLOOKUP(A38,'28.03'!A$2:B$43,2,FALSE)-1</f>
        <v>7.2811129593225443E-2</v>
      </c>
      <c r="O38" s="12">
        <f>(B38-VLOOKUP(A38,'28.03'!A$2:B$43,2,FALSE))/G38*1000000</f>
        <v>109.8147471968731</v>
      </c>
      <c r="P38" s="14">
        <f>B38-2*VLOOKUP(A38,'28.03'!A$2:B$43,2,FALSE)+VLOOKUP(A38,'27.03'!A$2:B$43,2,FALSE)</f>
        <v>-452</v>
      </c>
      <c r="Q38" s="30">
        <f t="shared" si="6"/>
        <v>-31.855662837409259</v>
      </c>
    </row>
    <row r="39" spans="1:17" ht="13.5" thickBot="1">
      <c r="A39" s="4" t="s">
        <v>34</v>
      </c>
      <c r="B39" s="5">
        <v>3447</v>
      </c>
      <c r="C39" s="5">
        <v>105</v>
      </c>
      <c r="D39" s="5">
        <v>16</v>
      </c>
      <c r="E39" s="6">
        <v>3.0499999999999999E-2</v>
      </c>
      <c r="F39" s="8">
        <f t="shared" si="0"/>
        <v>0.86776859504132231</v>
      </c>
      <c r="G39" s="10">
        <v>10171617</v>
      </c>
      <c r="H39" s="10">
        <v>2002557</v>
      </c>
      <c r="I39" s="11">
        <f t="shared" si="1"/>
        <v>0.19687695673165831</v>
      </c>
      <c r="J39" s="14">
        <f t="shared" si="2"/>
        <v>3326</v>
      </c>
      <c r="K39" s="12">
        <f t="shared" si="3"/>
        <v>3.2698832447191037</v>
      </c>
      <c r="L39" s="13">
        <f t="shared" si="4"/>
        <v>10322.842474308658</v>
      </c>
      <c r="M39" s="13">
        <f t="shared" si="5"/>
        <v>58.098614135465034</v>
      </c>
      <c r="N39" s="8">
        <f>B39/VLOOKUP(A39,'28.03'!A$2:B$43,2,FALSE)-1</f>
        <v>0.12316715542521983</v>
      </c>
      <c r="O39" s="12">
        <f>(B39-VLOOKUP(A39,'28.03'!A$2:B$43,2,FALSE))/G39*1000000</f>
        <v>37.162232907511161</v>
      </c>
      <c r="P39" s="14">
        <f>B39-2*VLOOKUP(A39,'28.03'!A$2:B$43,2,FALSE)+VLOOKUP(A39,'27.03'!A$2:B$43,2,FALSE)</f>
        <v>149</v>
      </c>
      <c r="Q39" s="30">
        <f t="shared" si="6"/>
        <v>43.22599361763853</v>
      </c>
    </row>
    <row r="40" spans="1:17" ht="13.5" thickBot="1">
      <c r="A40" s="4" t="s">
        <v>53</v>
      </c>
      <c r="B40" s="5">
        <v>1835</v>
      </c>
      <c r="C40" s="5">
        <v>48</v>
      </c>
      <c r="D40" s="5">
        <v>3</v>
      </c>
      <c r="E40" s="6">
        <v>2.6200000000000001E-2</v>
      </c>
      <c r="F40" s="8">
        <f t="shared" si="0"/>
        <v>0.94117647058823528</v>
      </c>
      <c r="G40" s="9">
        <v>17372892</v>
      </c>
      <c r="H40" s="10">
        <v>1112493</v>
      </c>
      <c r="I40" s="11">
        <f t="shared" si="1"/>
        <v>6.4036143205172744E-2</v>
      </c>
      <c r="J40" s="14">
        <f t="shared" si="2"/>
        <v>1784</v>
      </c>
      <c r="K40" s="12">
        <f t="shared" si="3"/>
        <v>1.0268871757218083</v>
      </c>
      <c r="L40" s="13">
        <f t="shared" si="4"/>
        <v>2762.9251364712336</v>
      </c>
      <c r="M40" s="13">
        <f t="shared" si="5"/>
        <v>16.844026805136998</v>
      </c>
      <c r="N40" s="8">
        <f>B40/VLOOKUP(A40,'28.03'!A$2:B$43,2,FALSE)-1</f>
        <v>0.12784265519360782</v>
      </c>
      <c r="O40" s="12">
        <f>(B40-VLOOKUP(A40,'28.03'!A$2:B$43,2,FALSE))/G40*1000000</f>
        <v>11.972675591375346</v>
      </c>
      <c r="P40" s="14">
        <f>B40-2*VLOOKUP(A40,'28.03'!A$2:B$43,2,FALSE)+VLOOKUP(A40,'27.03'!A$2:B$43,2,FALSE)</f>
        <v>-16</v>
      </c>
      <c r="Q40" s="30">
        <f t="shared" si="6"/>
        <v>-8.7193460490463224</v>
      </c>
    </row>
    <row r="41" spans="1:17" ht="13.5" thickBot="1">
      <c r="A41" s="4" t="s">
        <v>74</v>
      </c>
      <c r="B41" s="5">
        <v>1187</v>
      </c>
      <c r="C41" s="5">
        <v>2</v>
      </c>
      <c r="D41" s="5">
        <v>31</v>
      </c>
      <c r="E41" s="6">
        <v>1.6999999999999999E-3</v>
      </c>
      <c r="F41" s="8">
        <f t="shared" si="0"/>
        <v>6.0606060606060608E-2</v>
      </c>
      <c r="G41" s="10">
        <v>57370084</v>
      </c>
      <c r="H41" s="10">
        <v>3253808</v>
      </c>
      <c r="I41" s="11">
        <f t="shared" si="1"/>
        <v>5.6716110089711565E-2</v>
      </c>
      <c r="J41" s="14">
        <f t="shared" si="2"/>
        <v>1154</v>
      </c>
      <c r="K41" s="12">
        <f t="shared" si="3"/>
        <v>0.20115013253248853</v>
      </c>
      <c r="L41" s="13">
        <f t="shared" si="4"/>
        <v>34.861374788992812</v>
      </c>
      <c r="M41" s="13">
        <f t="shared" si="5"/>
        <v>0.8373989586254964</v>
      </c>
      <c r="N41" s="8">
        <f>B41/VLOOKUP(A41,'28.03'!A$2:B$43,2,FALSE)-1</f>
        <v>1.4529914529914478E-2</v>
      </c>
      <c r="O41" s="12">
        <f>(B41-VLOOKUP(A41,'28.03'!A$2:B$43,2,FALSE))/G41*1000000</f>
        <v>0.29632168570643891</v>
      </c>
      <c r="P41" s="14">
        <f>B41-2*VLOOKUP(A41,'28.03'!A$2:B$43,2,FALSE)+VLOOKUP(A41,'27.03'!A$2:B$43,2,FALSE)</f>
        <v>-226</v>
      </c>
      <c r="Q41" s="30">
        <f t="shared" si="6"/>
        <v>-190.39595619208089</v>
      </c>
    </row>
    <row r="42" spans="1:17" ht="13.5" thickBot="1">
      <c r="A42" s="4" t="s">
        <v>18</v>
      </c>
      <c r="B42" s="5">
        <v>9583</v>
      </c>
      <c r="C42" s="5">
        <v>152</v>
      </c>
      <c r="D42" s="5">
        <v>5033</v>
      </c>
      <c r="E42" s="6">
        <v>1.5900000000000001E-2</v>
      </c>
      <c r="F42" s="8">
        <f t="shared" si="0"/>
        <v>2.9315332690453229E-2</v>
      </c>
      <c r="G42" s="10">
        <v>51468581</v>
      </c>
      <c r="H42" s="10">
        <v>5875156</v>
      </c>
      <c r="I42" s="11">
        <f t="shared" si="1"/>
        <v>0.11415033960232943</v>
      </c>
      <c r="J42" s="14">
        <f t="shared" si="2"/>
        <v>4398</v>
      </c>
      <c r="K42" s="12">
        <f t="shared" si="3"/>
        <v>0.85450189504933116</v>
      </c>
      <c r="L42" s="13">
        <f t="shared" si="4"/>
        <v>2953.258027455624</v>
      </c>
      <c r="M42" s="13">
        <f t="shared" si="5"/>
        <v>15.885731273789316</v>
      </c>
      <c r="N42" s="8">
        <f>B42/VLOOKUP(A42,'28.03'!A$2:B$43,2,FALSE)-1</f>
        <v>1.107828655834564E-2</v>
      </c>
      <c r="O42" s="12">
        <f>(B42-VLOOKUP(A42,'28.03'!A$2:B$43,2,FALSE))/G42*1000000</f>
        <v>2.0400795584397402</v>
      </c>
      <c r="P42" s="14">
        <f>B42-2*VLOOKUP(A42,'28.03'!A$2:B$43,2,FALSE)+VLOOKUP(A42,'27.03'!A$2:B$43,2,FALSE)</f>
        <v>-41</v>
      </c>
      <c r="Q42" s="30">
        <f t="shared" si="6"/>
        <v>-4.2784096838150889</v>
      </c>
    </row>
    <row r="43" spans="1:17" ht="13.5" thickBot="1">
      <c r="A43" s="4" t="s">
        <v>42</v>
      </c>
      <c r="B43" s="5">
        <v>1806</v>
      </c>
      <c r="C43" s="5">
        <v>55</v>
      </c>
      <c r="D43" s="5">
        <v>404</v>
      </c>
      <c r="E43" s="6">
        <v>3.0499999999999999E-2</v>
      </c>
      <c r="F43" s="8">
        <f t="shared" si="0"/>
        <v>0.11982570806100218</v>
      </c>
      <c r="G43" s="10">
        <v>125903471</v>
      </c>
      <c r="H43" s="10">
        <v>28810916</v>
      </c>
      <c r="I43" s="11">
        <f t="shared" si="1"/>
        <v>0.22883337346593088</v>
      </c>
      <c r="J43" s="14">
        <f t="shared" si="2"/>
        <v>1347</v>
      </c>
      <c r="K43" s="12">
        <f t="shared" si="3"/>
        <v>0.10698672477425186</v>
      </c>
      <c r="L43" s="13">
        <f t="shared" si="4"/>
        <v>436.84260301290664</v>
      </c>
      <c r="M43" s="13">
        <f t="shared" si="5"/>
        <v>2.1618593695754034</v>
      </c>
      <c r="N43" s="8">
        <f>B43/VLOOKUP(A43,'28.03'!A$2:B$43,2,FALSE)-1</f>
        <v>9.3220338983050821E-2</v>
      </c>
      <c r="O43" s="12">
        <f>(B43-VLOOKUP(A43,'28.03'!A$2:B$43,2,FALSE))/G43*1000000</f>
        <v>1.2231592884361384</v>
      </c>
      <c r="P43" s="14">
        <f>B43-2*VLOOKUP(A43,'28.03'!A$2:B$43,2,FALSE)+VLOOKUP(A43,'27.03'!A$2:B$43,2,FALSE)</f>
        <v>516</v>
      </c>
      <c r="Q43" s="30">
        <f t="shared" si="6"/>
        <v>285.71428571428572</v>
      </c>
    </row>
  </sheetData>
  <sortState ref="A2:Q43">
    <sortCondition ref="A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6" sqref="P16"/>
    </sheetView>
  </sheetViews>
  <sheetFormatPr defaultRowHeight="12.75"/>
  <cols>
    <col min="1" max="1" width="19.85546875" style="14" customWidth="1"/>
    <col min="2" max="5" width="9.140625" style="14"/>
    <col min="6" max="6" width="9.28515625" style="14" customWidth="1"/>
    <col min="7" max="7" width="14.140625" style="14" customWidth="1"/>
    <col min="8" max="8" width="11.28515625" style="14" customWidth="1"/>
    <col min="9" max="9" width="9.140625" style="14"/>
    <col min="10" max="10" width="9.7109375" style="14" bestFit="1" customWidth="1"/>
    <col min="11" max="15" width="9.140625" style="14"/>
    <col min="16" max="16" width="11" style="14" customWidth="1"/>
    <col min="17" max="16384" width="9.140625" style="14"/>
  </cols>
  <sheetData>
    <row r="1" spans="1:17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 ht="13.5" thickBot="1">
      <c r="A2" s="1" t="s">
        <v>40</v>
      </c>
      <c r="B2" s="2">
        <v>4163</v>
      </c>
      <c r="C2" s="2">
        <v>18</v>
      </c>
      <c r="D2" s="2">
        <v>244</v>
      </c>
      <c r="E2" s="3">
        <v>4.4000000000000003E-3</v>
      </c>
      <c r="F2" s="8">
        <f t="shared" ref="F2:F43" si="0">IF(C2&gt;0,C2/(C2+D2),0)</f>
        <v>6.8702290076335881E-2</v>
      </c>
      <c r="G2" s="9">
        <v>25812476</v>
      </c>
      <c r="H2" s="10">
        <v>3607226</v>
      </c>
      <c r="I2" s="11">
        <f t="shared" ref="I2:I43" si="1">H2/G2</f>
        <v>0.13974738417190199</v>
      </c>
      <c r="J2" s="82">
        <f>B2-C2-D2</f>
        <v>3901</v>
      </c>
      <c r="K2" s="12">
        <f>J2/G2*10000</f>
        <v>1.5112846981436419</v>
      </c>
      <c r="L2" s="13">
        <f>C2/G2*1000000000</f>
        <v>697.33721011498471</v>
      </c>
      <c r="M2" s="13">
        <f>SQRT(J2*C2)/H2*1000000</f>
        <v>73.459991728736441</v>
      </c>
      <c r="N2" s="8">
        <f>B2/VLOOKUP(A2,'29.03'!A$2:B$43,2,FALSE)-1</f>
        <v>4.5979899497487375E-2</v>
      </c>
      <c r="O2" s="12">
        <f>(B2-VLOOKUP(A2,'29.03'!A$2:B$43,2,FALSE))/G2*1000000</f>
        <v>7.0895949695023441</v>
      </c>
      <c r="P2" s="14">
        <f>B2-2*VLOOKUP(A2,'29.03'!A$2:B$43,2,FALSE)+VLOOKUP(A2,'28.03'!A$2:B$43,2,FALSE)</f>
        <v>-157</v>
      </c>
      <c r="Q2" s="30">
        <f>P2/B2*1000</f>
        <v>-37.713187605092479</v>
      </c>
    </row>
    <row r="3" spans="1:17" ht="13.5" thickBot="1">
      <c r="A3" s="4" t="s">
        <v>22</v>
      </c>
      <c r="B3" s="5">
        <v>8813</v>
      </c>
      <c r="C3" s="5">
        <v>86</v>
      </c>
      <c r="D3" s="5">
        <v>479</v>
      </c>
      <c r="E3" s="6">
        <v>9.7999999999999997E-3</v>
      </c>
      <c r="F3" s="8">
        <f t="shared" si="0"/>
        <v>0.15221238938053097</v>
      </c>
      <c r="G3" s="10">
        <v>8692741</v>
      </c>
      <c r="H3" s="10">
        <v>1585001</v>
      </c>
      <c r="I3" s="11">
        <f t="shared" si="1"/>
        <v>0.18233615841079356</v>
      </c>
      <c r="J3" s="82">
        <f t="shared" ref="J3:J43" si="2">B3-C3-D3</f>
        <v>8248</v>
      </c>
      <c r="K3" s="12">
        <f t="shared" ref="K3:K43" si="3">J3/G3*10000</f>
        <v>9.4883765661486983</v>
      </c>
      <c r="L3" s="13">
        <f t="shared" ref="L3:L43" si="4">C3/G3*1000000000</f>
        <v>9893.3121325022803</v>
      </c>
      <c r="M3" s="13">
        <f t="shared" ref="M3:M43" si="5">SQRT(J3*C3)/H3*1000000</f>
        <v>531.36630467844986</v>
      </c>
      <c r="N3" s="8">
        <f>B3/VLOOKUP(A3,'29.03'!A$2:B$43,2,FALSE)-1</f>
        <v>5.595494847831306E-2</v>
      </c>
      <c r="O3" s="12">
        <f>(B3-VLOOKUP(A3,'29.03'!A$2:B$43,2,FALSE))/G3*1000000</f>
        <v>53.722985649750754</v>
      </c>
      <c r="P3" s="14">
        <f>B3-2*VLOOKUP(A3,'29.03'!A$2:B$43,2,FALSE)+VLOOKUP(A3,'28.03'!A$2:B$43,2,FALSE)</f>
        <v>-167</v>
      </c>
      <c r="Q3" s="30">
        <f t="shared" ref="Q3:Q43" si="6">P3/B3*1000</f>
        <v>-18.949279473505051</v>
      </c>
    </row>
    <row r="4" spans="1:17" ht="13.5" thickBot="1">
      <c r="A4" s="4" t="s">
        <v>24</v>
      </c>
      <c r="B4" s="5">
        <v>10836</v>
      </c>
      <c r="C4" s="5">
        <v>431</v>
      </c>
      <c r="D4" s="5">
        <v>1359</v>
      </c>
      <c r="E4" s="6">
        <v>3.9800000000000002E-2</v>
      </c>
      <c r="F4" s="8">
        <f t="shared" si="0"/>
        <v>0.24078212290502793</v>
      </c>
      <c r="G4" s="10">
        <v>25812476</v>
      </c>
      <c r="H4" s="10">
        <v>2099099</v>
      </c>
      <c r="I4" s="11">
        <f t="shared" si="1"/>
        <v>8.1321102245286353E-2</v>
      </c>
      <c r="J4" s="82">
        <f t="shared" si="2"/>
        <v>9046</v>
      </c>
      <c r="K4" s="12">
        <f t="shared" si="3"/>
        <v>3.5045068903889733</v>
      </c>
      <c r="L4" s="13">
        <f t="shared" si="4"/>
        <v>16697.352086642135</v>
      </c>
      <c r="M4" s="13">
        <f t="shared" si="5"/>
        <v>940.6628769945595</v>
      </c>
      <c r="N4" s="8">
        <f>B4/VLOOKUP(A4,'29.03'!A$2:B$43,2,FALSE)-1</f>
        <v>0.18633676373987296</v>
      </c>
      <c r="O4" s="12">
        <f>(B4-VLOOKUP(A4,'29.03'!A$2:B$43,2,FALSE))/G4*1000000</f>
        <v>65.937107311983553</v>
      </c>
      <c r="P4" s="14">
        <f>B4-2*VLOOKUP(A4,'29.03'!A$2:B$43,2,FALSE)+VLOOKUP(A4,'28.03'!A$2:B$43,2,FALSE)</f>
        <v>1702</v>
      </c>
      <c r="Q4" s="30">
        <f t="shared" si="6"/>
        <v>157.06902916205243</v>
      </c>
    </row>
    <row r="5" spans="1:17" ht="13.5" thickBot="1">
      <c r="A5" s="4" t="s">
        <v>32</v>
      </c>
      <c r="B5" s="5">
        <v>4256</v>
      </c>
      <c r="C5" s="5">
        <v>136</v>
      </c>
      <c r="D5" s="5">
        <v>6</v>
      </c>
      <c r="E5" s="6">
        <v>3.2000000000000001E-2</v>
      </c>
      <c r="F5" s="8">
        <f t="shared" si="0"/>
        <v>0.95774647887323938</v>
      </c>
      <c r="G5" s="9">
        <v>217014289</v>
      </c>
      <c r="H5" s="10">
        <v>14580478</v>
      </c>
      <c r="I5" s="11">
        <f t="shared" si="1"/>
        <v>6.7186718751040403E-2</v>
      </c>
      <c r="J5" s="82">
        <f t="shared" si="2"/>
        <v>4114</v>
      </c>
      <c r="K5" s="12">
        <f t="shared" si="3"/>
        <v>0.1895727704824082</v>
      </c>
      <c r="L5" s="13">
        <f t="shared" si="4"/>
        <v>626.68684456994447</v>
      </c>
      <c r="M5" s="13">
        <f t="shared" si="5"/>
        <v>51.30147310671159</v>
      </c>
      <c r="N5" s="8">
        <f>B5/VLOOKUP(A5,'29.03'!A$2:B$43,2,FALSE)-1</f>
        <v>9.0163934426229497E-2</v>
      </c>
      <c r="O5" s="12">
        <f>(B5-VLOOKUP(A5,'29.03'!A$2:B$43,2,FALSE))/G5*1000000</f>
        <v>1.6220130094751504</v>
      </c>
      <c r="P5" s="14">
        <f>B5-2*VLOOKUP(A5,'29.03'!A$2:B$43,2,FALSE)+VLOOKUP(A5,'28.03'!A$2:B$43,2,FALSE)</f>
        <v>-75</v>
      </c>
      <c r="Q5" s="30">
        <f t="shared" si="6"/>
        <v>-17.622180451127821</v>
      </c>
    </row>
    <row r="6" spans="1:17" ht="13.5" thickBot="1">
      <c r="A6" s="4" t="s">
        <v>16</v>
      </c>
      <c r="B6" s="5">
        <v>19522</v>
      </c>
      <c r="C6" s="5">
        <v>1228</v>
      </c>
      <c r="D6" s="5">
        <v>151</v>
      </c>
      <c r="E6" s="6">
        <v>6.3E-2</v>
      </c>
      <c r="F6" s="8">
        <f t="shared" si="0"/>
        <v>0.89050036258158083</v>
      </c>
      <c r="G6" s="9">
        <v>66673160</v>
      </c>
      <c r="H6" s="10">
        <v>10980918</v>
      </c>
      <c r="I6" s="11">
        <f t="shared" si="1"/>
        <v>0.16469772844124983</v>
      </c>
      <c r="J6" s="82">
        <f t="shared" si="2"/>
        <v>18143</v>
      </c>
      <c r="K6" s="12">
        <f t="shared" si="3"/>
        <v>2.7211849565852289</v>
      </c>
      <c r="L6" s="13">
        <f t="shared" si="4"/>
        <v>18418.206066729101</v>
      </c>
      <c r="M6" s="13">
        <f t="shared" si="5"/>
        <v>429.84817304434131</v>
      </c>
      <c r="N6" s="8">
        <f>B6/VLOOKUP(A6,'29.03'!A$2:B$43,2,FALSE)-1</f>
        <v>0.12765711645101674</v>
      </c>
      <c r="O6" s="12">
        <f>(B6-VLOOKUP(A6,'29.03'!A$2:B$43,2,FALSE))/G6*1000000</f>
        <v>33.146771504455465</v>
      </c>
      <c r="P6" s="14">
        <f>B6-2*VLOOKUP(A6,'29.03'!A$2:B$43,2,FALSE)+VLOOKUP(A6,'28.03'!A$2:B$43,2,FALSE)</f>
        <v>-351</v>
      </c>
      <c r="Q6" s="30">
        <f t="shared" si="6"/>
        <v>-17.979715193115457</v>
      </c>
    </row>
    <row r="7" spans="1:17" ht="13.5" thickBot="1">
      <c r="A7" s="4" t="s">
        <v>8</v>
      </c>
      <c r="B7" s="5">
        <v>62435</v>
      </c>
      <c r="C7" s="5">
        <v>541</v>
      </c>
      <c r="D7" s="5">
        <v>14792</v>
      </c>
      <c r="E7" s="6">
        <v>8.6999999999999994E-3</v>
      </c>
      <c r="F7" s="8">
        <f t="shared" si="0"/>
        <v>3.528337572555925E-2</v>
      </c>
      <c r="G7" s="10">
        <v>81465657</v>
      </c>
      <c r="H7" s="10">
        <v>16771303</v>
      </c>
      <c r="I7" s="11">
        <f t="shared" si="1"/>
        <v>0.20586960957057032</v>
      </c>
      <c r="J7" s="82">
        <f t="shared" si="2"/>
        <v>47102</v>
      </c>
      <c r="K7" s="12">
        <f t="shared" si="3"/>
        <v>5.7818228851944324</v>
      </c>
      <c r="L7" s="13">
        <f t="shared" si="4"/>
        <v>6640.8351681248951</v>
      </c>
      <c r="M7" s="13">
        <f t="shared" si="5"/>
        <v>300.98960802221956</v>
      </c>
      <c r="N7" s="8">
        <f>B7/VLOOKUP(A7,'29.03'!A$2:B$43,2,FALSE)-1</f>
        <v>5.573310336664461E-2</v>
      </c>
      <c r="O7" s="12">
        <f>(B7-VLOOKUP(A7,'29.03'!A$2:B$43,2,FALSE))/G7*1000000</f>
        <v>40.458766569574223</v>
      </c>
      <c r="P7" s="14">
        <f>B7-2*VLOOKUP(A7,'29.03'!A$2:B$43,2,FALSE)+VLOOKUP(A7,'28.03'!A$2:B$43,2,FALSE)</f>
        <v>-2314</v>
      </c>
      <c r="Q7" s="30">
        <f t="shared" si="6"/>
        <v>-37.062545046848719</v>
      </c>
    </row>
    <row r="8" spans="1:17" ht="13.5" thickBot="1">
      <c r="A8" s="4" t="s">
        <v>69</v>
      </c>
      <c r="B8" s="5">
        <v>1156</v>
      </c>
      <c r="C8" s="5">
        <v>39</v>
      </c>
      <c r="D8" s="5">
        <v>52</v>
      </c>
      <c r="E8" s="6">
        <v>3.3799999999999997E-2</v>
      </c>
      <c r="F8" s="8">
        <f t="shared" si="0"/>
        <v>0.42857142857142855</v>
      </c>
      <c r="G8" s="10">
        <v>10748112</v>
      </c>
      <c r="H8" s="10">
        <v>2108406</v>
      </c>
      <c r="I8" s="11">
        <f t="shared" si="1"/>
        <v>0.19616524278868699</v>
      </c>
      <c r="J8" s="82">
        <f t="shared" si="2"/>
        <v>1065</v>
      </c>
      <c r="K8" s="12">
        <f t="shared" si="3"/>
        <v>0.99087169914120732</v>
      </c>
      <c r="L8" s="13">
        <f t="shared" si="4"/>
        <v>3628.5442503762524</v>
      </c>
      <c r="M8" s="13">
        <f t="shared" si="5"/>
        <v>96.661351699504507</v>
      </c>
      <c r="N8" s="8">
        <f>B8/VLOOKUP(A8,'29.03'!A$2:B$43,2,FALSE)-1</f>
        <v>8.9538171536286626E-2</v>
      </c>
      <c r="O8" s="12">
        <f>(B8-VLOOKUP(A8,'29.03'!A$2:B$43,2,FALSE))/G8*1000000</f>
        <v>8.8387616355318954</v>
      </c>
      <c r="P8" s="14">
        <f>B8-2*VLOOKUP(A8,'29.03'!A$2:B$43,2,FALSE)+VLOOKUP(A8,'28.03'!A$2:B$43,2,FALSE)</f>
        <v>0</v>
      </c>
      <c r="Q8" s="30">
        <f t="shared" si="6"/>
        <v>0</v>
      </c>
    </row>
    <row r="9" spans="1:17" ht="13.5" thickBot="1">
      <c r="A9" s="4" t="s">
        <v>46</v>
      </c>
      <c r="B9" s="5">
        <v>2395</v>
      </c>
      <c r="C9" s="5">
        <v>72</v>
      </c>
      <c r="D9" s="5">
        <v>57</v>
      </c>
      <c r="E9" s="6">
        <v>3.0099999999999998E-2</v>
      </c>
      <c r="F9" s="8">
        <f t="shared" si="0"/>
        <v>0.55813953488372092</v>
      </c>
      <c r="G9" s="10">
        <v>5783798</v>
      </c>
      <c r="H9" s="10">
        <v>987535</v>
      </c>
      <c r="I9" s="11">
        <f t="shared" si="1"/>
        <v>0.17074161303696983</v>
      </c>
      <c r="J9" s="82">
        <f t="shared" si="2"/>
        <v>2266</v>
      </c>
      <c r="K9" s="12">
        <f t="shared" si="3"/>
        <v>3.9178408374566329</v>
      </c>
      <c r="L9" s="13">
        <f t="shared" si="4"/>
        <v>12448.567532960176</v>
      </c>
      <c r="M9" s="13">
        <f t="shared" si="5"/>
        <v>409.01920875003321</v>
      </c>
      <c r="N9" s="8">
        <f>B9/VLOOKUP(A9,'29.03'!A$2:B$43,2,FALSE)-1</f>
        <v>1.2256973795435444E-2</v>
      </c>
      <c r="O9" s="12">
        <f>(B9-VLOOKUP(A9,'29.03'!A$2:B$43,2,FALSE))/G9*1000000</f>
        <v>5.0140063674422928</v>
      </c>
      <c r="P9" s="14">
        <f>B9-2*VLOOKUP(A9,'29.03'!A$2:B$43,2,FALSE)+VLOOKUP(A9,'28.03'!A$2:B$43,2,FALSE)</f>
        <v>-137</v>
      </c>
      <c r="Q9" s="30">
        <f t="shared" si="6"/>
        <v>-57.202505219206678</v>
      </c>
    </row>
    <row r="10" spans="1:17" ht="13.5" thickBot="1">
      <c r="A10" s="4" t="s">
        <v>36</v>
      </c>
      <c r="B10" s="5">
        <v>4347</v>
      </c>
      <c r="C10" s="5">
        <v>15</v>
      </c>
      <c r="D10" s="5">
        <v>132</v>
      </c>
      <c r="E10" s="6">
        <v>3.5000000000000001E-3</v>
      </c>
      <c r="F10" s="8">
        <f t="shared" si="0"/>
        <v>0.10204081632653061</v>
      </c>
      <c r="G10" s="10">
        <v>8723025</v>
      </c>
      <c r="H10" s="10">
        <v>878824</v>
      </c>
      <c r="I10" s="11">
        <f t="shared" si="1"/>
        <v>0.1007476190885616</v>
      </c>
      <c r="J10" s="82">
        <f t="shared" si="2"/>
        <v>4200</v>
      </c>
      <c r="K10" s="12">
        <f t="shared" si="3"/>
        <v>4.814843474597402</v>
      </c>
      <c r="L10" s="13">
        <f t="shared" si="4"/>
        <v>1719.5869552133577</v>
      </c>
      <c r="M10" s="13">
        <f t="shared" si="5"/>
        <v>285.60668343174814</v>
      </c>
      <c r="N10" s="8">
        <f>B10/VLOOKUP(A10,'29.03'!A$2:B$43,2,FALSE)-1</f>
        <v>0.12470892626131946</v>
      </c>
      <c r="O10" s="12">
        <f>(B10-VLOOKUP(A10,'29.03'!A$2:B$43,2,FALSE))/G10*1000000</f>
        <v>55.256060827522568</v>
      </c>
      <c r="P10" s="14">
        <f>B10-2*VLOOKUP(A10,'29.03'!A$2:B$43,2,FALSE)+VLOOKUP(A10,'28.03'!A$2:B$43,2,FALSE)</f>
        <v>77</v>
      </c>
      <c r="Q10" s="30">
        <f t="shared" si="6"/>
        <v>17.713365539452496</v>
      </c>
    </row>
    <row r="11" spans="1:17" ht="13.5" thickBot="1">
      <c r="A11" s="4" t="s">
        <v>84</v>
      </c>
      <c r="B11" s="5">
        <v>1071</v>
      </c>
      <c r="C11" s="5">
        <v>29</v>
      </c>
      <c r="D11" s="5">
        <v>100</v>
      </c>
      <c r="E11" s="6">
        <v>2.7099999999999999E-2</v>
      </c>
      <c r="F11" s="8">
        <f t="shared" si="0"/>
        <v>0.22480620155038761</v>
      </c>
      <c r="G11" s="10">
        <v>1391390369</v>
      </c>
      <c r="H11" s="10">
        <v>75635457</v>
      </c>
      <c r="I11" s="11">
        <f t="shared" si="1"/>
        <v>5.4359623787219126E-2</v>
      </c>
      <c r="J11" s="82">
        <f t="shared" si="2"/>
        <v>942</v>
      </c>
      <c r="K11" s="12">
        <f t="shared" si="3"/>
        <v>6.7702064135819811E-3</v>
      </c>
      <c r="L11" s="13">
        <f t="shared" si="4"/>
        <v>20.842461358161088</v>
      </c>
      <c r="M11" s="13">
        <f t="shared" si="5"/>
        <v>2.1852393636073595</v>
      </c>
      <c r="N11" s="8">
        <f>B11/VLOOKUP(A11,'29.03'!A$2:B$43,2,FALSE)-1</f>
        <v>8.5106382978723305E-2</v>
      </c>
      <c r="O11" s="12">
        <f>(B11-VLOOKUP(A11,'29.03'!A$2:B$43,2,FALSE))/G11*1000000</f>
        <v>6.0371267382259702E-2</v>
      </c>
      <c r="P11" s="14">
        <f>B11-2*VLOOKUP(A11,'29.03'!A$2:B$43,2,FALSE)+VLOOKUP(A11,'28.03'!A$2:B$43,2,FALSE)</f>
        <v>-16</v>
      </c>
      <c r="Q11" s="30">
        <f t="shared" si="6"/>
        <v>-14.939309056956116</v>
      </c>
    </row>
    <row r="12" spans="1:17" ht="13.5" thickBot="1">
      <c r="A12" s="4" t="s">
        <v>71</v>
      </c>
      <c r="B12" s="5">
        <v>1285</v>
      </c>
      <c r="C12" s="5">
        <v>114</v>
      </c>
      <c r="D12" s="5">
        <v>64</v>
      </c>
      <c r="E12" s="6">
        <v>8.8800000000000004E-2</v>
      </c>
      <c r="F12" s="8">
        <f t="shared" si="0"/>
        <v>0.6404494382022472</v>
      </c>
      <c r="G12" s="10">
        <v>273608457</v>
      </c>
      <c r="H12" s="10">
        <v>16771240</v>
      </c>
      <c r="I12" s="11">
        <f t="shared" si="1"/>
        <v>6.1296497132762237E-2</v>
      </c>
      <c r="J12" s="82">
        <f t="shared" si="2"/>
        <v>1107</v>
      </c>
      <c r="K12" s="12">
        <f t="shared" si="3"/>
        <v>4.0459275716028038E-2</v>
      </c>
      <c r="L12" s="13">
        <f t="shared" si="4"/>
        <v>416.65378786153531</v>
      </c>
      <c r="M12" s="13">
        <f t="shared" si="5"/>
        <v>21.18171216963265</v>
      </c>
      <c r="N12" s="8">
        <f>B12/VLOOKUP(A12,'29.03'!A$2:B$43,2,FALSE)-1</f>
        <v>0.11255411255411252</v>
      </c>
      <c r="O12" s="12">
        <f>(B12-VLOOKUP(A12,'29.03'!A$2:B$43,2,FALSE))/G12*1000000</f>
        <v>0.47513151247368057</v>
      </c>
      <c r="P12" s="14">
        <f>B12-2*VLOOKUP(A12,'29.03'!A$2:B$43,2,FALSE)+VLOOKUP(A12,'28.03'!A$2:B$43,2,FALSE)</f>
        <v>130</v>
      </c>
      <c r="Q12" s="30">
        <f t="shared" si="6"/>
        <v>101.16731517509727</v>
      </c>
    </row>
    <row r="13" spans="1:17" ht="13.5" thickBot="1">
      <c r="A13" s="4" t="s">
        <v>10</v>
      </c>
      <c r="B13" s="5">
        <v>38309</v>
      </c>
      <c r="C13" s="5">
        <v>2640</v>
      </c>
      <c r="D13" s="5">
        <v>12391</v>
      </c>
      <c r="E13" s="6">
        <v>6.9000000000000006E-2</v>
      </c>
      <c r="F13" s="8">
        <f t="shared" si="0"/>
        <v>0.17563701683188079</v>
      </c>
      <c r="G13" s="10">
        <v>83979449</v>
      </c>
      <c r="H13" s="10">
        <v>4193255</v>
      </c>
      <c r="I13" s="11">
        <f t="shared" si="1"/>
        <v>4.9931918462575289E-2</v>
      </c>
      <c r="J13" s="82">
        <f t="shared" si="2"/>
        <v>23278</v>
      </c>
      <c r="K13" s="12">
        <f t="shared" si="3"/>
        <v>2.7718686270494586</v>
      </c>
      <c r="L13" s="13">
        <f t="shared" si="4"/>
        <v>31436.262459878722</v>
      </c>
      <c r="M13" s="13">
        <f t="shared" si="5"/>
        <v>1869.4916160954072</v>
      </c>
      <c r="N13" s="8">
        <f>B13/VLOOKUP(A13,'29.03'!A$2:B$43,2,FALSE)-1</f>
        <v>8.1930637144148166E-2</v>
      </c>
      <c r="O13" s="12">
        <f>(B13-VLOOKUP(A13,'29.03'!A$2:B$43,2,FALSE))/G13*1000000</f>
        <v>34.544165680344008</v>
      </c>
      <c r="P13" s="14">
        <f>B13-2*VLOOKUP(A13,'29.03'!A$2:B$43,2,FALSE)+VLOOKUP(A13,'28.03'!A$2:B$43,2,FALSE)</f>
        <v>2901</v>
      </c>
      <c r="Q13" s="30">
        <f t="shared" si="6"/>
        <v>75.726330627267743</v>
      </c>
    </row>
    <row r="14" spans="1:17" ht="13.5" thickBot="1">
      <c r="A14" s="4" t="s">
        <v>48</v>
      </c>
      <c r="B14" s="5">
        <v>2615</v>
      </c>
      <c r="C14" s="5">
        <v>46</v>
      </c>
      <c r="D14" s="5">
        <v>5</v>
      </c>
      <c r="E14" s="6">
        <v>1.7600000000000001E-2</v>
      </c>
      <c r="F14" s="8">
        <f t="shared" si="0"/>
        <v>0.90196078431372551</v>
      </c>
      <c r="G14" s="10">
        <v>4757294</v>
      </c>
      <c r="H14" s="10">
        <v>551023</v>
      </c>
      <c r="I14" s="11">
        <f t="shared" si="1"/>
        <v>0.115826980632267</v>
      </c>
      <c r="J14" s="82">
        <f t="shared" si="2"/>
        <v>2564</v>
      </c>
      <c r="K14" s="12">
        <f t="shared" si="3"/>
        <v>5.3896185520592175</v>
      </c>
      <c r="L14" s="13">
        <f t="shared" si="4"/>
        <v>9669.3624568925115</v>
      </c>
      <c r="M14" s="13">
        <f t="shared" si="5"/>
        <v>623.2584845312806</v>
      </c>
      <c r="N14" s="8">
        <f>B14/VLOOKUP(A14,'29.03'!A$2:B$43,2,FALSE)-1</f>
        <v>8.2815734989648115E-2</v>
      </c>
      <c r="O14" s="12">
        <f>(B14-VLOOKUP(A14,'29.03'!A$2:B$43,2,FALSE))/G14*1000000</f>
        <v>42.040706334315267</v>
      </c>
      <c r="P14" s="14">
        <f>B14-2*VLOOKUP(A14,'29.03'!A$2:B$43,2,FALSE)+VLOOKUP(A14,'28.03'!A$2:B$43,2,FALSE)</f>
        <v>-94</v>
      </c>
      <c r="Q14" s="30">
        <f t="shared" si="6"/>
        <v>-35.946462715105163</v>
      </c>
    </row>
    <row r="15" spans="1:17" ht="13.5" thickBot="1">
      <c r="A15" s="4" t="s">
        <v>73</v>
      </c>
      <c r="B15" s="5">
        <v>1020</v>
      </c>
      <c r="C15" s="5">
        <v>21</v>
      </c>
      <c r="D15" s="5">
        <v>135</v>
      </c>
      <c r="E15" s="6">
        <v>2E-3</v>
      </c>
      <c r="F15" s="8">
        <f t="shared" si="0"/>
        <v>0.13461538461538461</v>
      </c>
      <c r="G15" s="10">
        <v>340637</v>
      </c>
      <c r="H15" s="10">
        <v>43023</v>
      </c>
      <c r="I15" s="11">
        <f t="shared" si="1"/>
        <v>0.12630160552142017</v>
      </c>
      <c r="J15" s="82">
        <f t="shared" si="2"/>
        <v>864</v>
      </c>
      <c r="K15" s="12">
        <f t="shared" si="3"/>
        <v>25.364244048650029</v>
      </c>
      <c r="L15" s="13">
        <f t="shared" si="4"/>
        <v>61649.204284913263</v>
      </c>
      <c r="M15" s="13">
        <f t="shared" si="5"/>
        <v>3130.8757158696949</v>
      </c>
      <c r="N15" s="8">
        <f>B15/VLOOKUP(A15,'29.03'!A$2:B$43,2,FALSE)-1</f>
        <v>5.9190031152647871E-2</v>
      </c>
      <c r="O15" s="12">
        <f>(B15-VLOOKUP(A15,'29.03'!A$2:B$43,2,FALSE))/G15*1000000</f>
        <v>167.33355448762174</v>
      </c>
      <c r="P15" s="14">
        <f>B15-2*VLOOKUP(A15,'29.03'!A$2:B$43,2,FALSE)+VLOOKUP(A15,'28.03'!A$2:B$43,2,FALSE)</f>
        <v>-16</v>
      </c>
      <c r="Q15" s="30">
        <f t="shared" si="6"/>
        <v>-15.686274509803921</v>
      </c>
    </row>
    <row r="16" spans="1:17" ht="13.5" thickBot="1">
      <c r="A16" s="4" t="s">
        <v>6</v>
      </c>
      <c r="B16" s="5">
        <v>80110</v>
      </c>
      <c r="C16" s="5">
        <v>6803</v>
      </c>
      <c r="D16" s="5">
        <v>14709</v>
      </c>
      <c r="E16" s="6">
        <v>8.5000000000000006E-2</v>
      </c>
      <c r="F16" s="8">
        <f t="shared" si="0"/>
        <v>0.31624209743399034</v>
      </c>
      <c r="G16" s="10">
        <v>45692442</v>
      </c>
      <c r="H16" s="10">
        <v>7821312</v>
      </c>
      <c r="I16" s="11">
        <f t="shared" si="1"/>
        <v>0.17117299180464024</v>
      </c>
      <c r="J16" s="82">
        <f t="shared" si="2"/>
        <v>58598</v>
      </c>
      <c r="K16" s="12">
        <f t="shared" si="3"/>
        <v>12.824440418395671</v>
      </c>
      <c r="L16" s="13">
        <f t="shared" si="4"/>
        <v>148886.76775034261</v>
      </c>
      <c r="M16" s="13">
        <f t="shared" si="5"/>
        <v>2552.7719638563458</v>
      </c>
      <c r="N16" s="8">
        <f>B16/VLOOKUP(A16,'29.03'!A$2:B$43,2,FALSE)-1</f>
        <v>9.3875879019594377E-2</v>
      </c>
      <c r="O16" s="12">
        <f>(B16-VLOOKUP(A16,'29.03'!A$2:B$43,2,FALSE))/G16*1000000</f>
        <v>150.46252069434155</v>
      </c>
      <c r="P16" s="14">
        <f>B16-2*VLOOKUP(A16,'29.03'!A$2:B$43,2,FALSE)+VLOOKUP(A16,'28.03'!A$2:B$43,2,FALSE)</f>
        <v>5888</v>
      </c>
      <c r="Q16" s="30">
        <f t="shared" si="6"/>
        <v>73.498938958931475</v>
      </c>
    </row>
    <row r="17" spans="1:17" ht="13.5" thickBot="1">
      <c r="A17" s="4" t="s">
        <v>2</v>
      </c>
      <c r="B17" s="5">
        <v>97689</v>
      </c>
      <c r="C17" s="5">
        <v>10779</v>
      </c>
      <c r="D17" s="5">
        <v>13030</v>
      </c>
      <c r="E17" s="6">
        <v>0.1104</v>
      </c>
      <c r="F17" s="8">
        <f t="shared" si="0"/>
        <v>0.45272796001512033</v>
      </c>
      <c r="G17" s="10">
        <v>60015723</v>
      </c>
      <c r="H17" s="10">
        <v>12152963</v>
      </c>
      <c r="I17" s="11">
        <f t="shared" si="1"/>
        <v>0.20249631917289407</v>
      </c>
      <c r="J17" s="82">
        <f t="shared" si="2"/>
        <v>73880</v>
      </c>
      <c r="K17" s="12">
        <f t="shared" si="3"/>
        <v>12.310107469670907</v>
      </c>
      <c r="L17" s="13">
        <f t="shared" si="4"/>
        <v>179602.93505086991</v>
      </c>
      <c r="M17" s="13">
        <f t="shared" si="5"/>
        <v>2322.0443144491019</v>
      </c>
      <c r="N17" s="8">
        <f>B17/VLOOKUP(A17,'29.03'!A$2:B$43,2,FALSE)-1</f>
        <v>5.6417077601868648E-2</v>
      </c>
      <c r="O17" s="12">
        <f>(B17-VLOOKUP(A17,'29.03'!A$2:B$43,2,FALSE))/G17*1000000</f>
        <v>86.927220721809846</v>
      </c>
      <c r="P17" s="14">
        <f>B17-2*VLOOKUP(A17,'29.03'!A$2:B$43,2,FALSE)+VLOOKUP(A17,'28.03'!A$2:B$43,2,FALSE)</f>
        <v>-324</v>
      </c>
      <c r="Q17" s="30">
        <f t="shared" si="6"/>
        <v>-3.3166477290175966</v>
      </c>
    </row>
    <row r="18" spans="1:17" ht="13.5" thickBot="1">
      <c r="A18" s="4" t="s">
        <v>26</v>
      </c>
      <c r="B18" s="5">
        <v>6320</v>
      </c>
      <c r="C18" s="5">
        <v>65</v>
      </c>
      <c r="D18" s="5">
        <v>573</v>
      </c>
      <c r="E18" s="6">
        <v>1.03E-2</v>
      </c>
      <c r="F18" s="8">
        <f t="shared" si="0"/>
        <v>0.10188087774294671</v>
      </c>
      <c r="G18" s="10">
        <v>37744652</v>
      </c>
      <c r="H18" s="10">
        <v>5971445</v>
      </c>
      <c r="I18" s="11">
        <f t="shared" si="1"/>
        <v>0.15820638643058624</v>
      </c>
      <c r="J18" s="82">
        <f t="shared" si="2"/>
        <v>5682</v>
      </c>
      <c r="K18" s="12">
        <f t="shared" si="3"/>
        <v>1.5053788282377065</v>
      </c>
      <c r="L18" s="13">
        <f t="shared" si="4"/>
        <v>1722.0982723592206</v>
      </c>
      <c r="M18" s="13">
        <f t="shared" si="5"/>
        <v>101.77189388437922</v>
      </c>
      <c r="N18" s="8">
        <f>B18/VLOOKUP(A18,'29.03'!A$2:B$43,2,FALSE)-1</f>
        <v>0.11759504862953141</v>
      </c>
      <c r="O18" s="12">
        <f>(B18-VLOOKUP(A18,'29.03'!A$2:B$43,2,FALSE))/G18*1000000</f>
        <v>17.618390017213567</v>
      </c>
      <c r="P18" s="14">
        <f>B18-2*VLOOKUP(A18,'29.03'!A$2:B$43,2,FALSE)+VLOOKUP(A18,'28.03'!A$2:B$43,2,FALSE)</f>
        <v>-232</v>
      </c>
      <c r="Q18" s="30">
        <f t="shared" si="6"/>
        <v>-36.708860759493675</v>
      </c>
    </row>
    <row r="19" spans="1:17" ht="13.5" thickBot="1">
      <c r="A19" s="4" t="s">
        <v>0</v>
      </c>
      <c r="B19" s="5">
        <v>82463</v>
      </c>
      <c r="C19" s="5">
        <v>3313</v>
      </c>
      <c r="D19" s="5">
        <v>75944</v>
      </c>
      <c r="E19" s="6">
        <v>4.02E-2</v>
      </c>
      <c r="F19" s="8">
        <f t="shared" si="0"/>
        <v>4.1800724226251307E-2</v>
      </c>
      <c r="G19" s="10">
        <v>1410229408</v>
      </c>
      <c r="H19" s="10">
        <v>124696847</v>
      </c>
      <c r="I19" s="11">
        <f t="shared" si="1"/>
        <v>8.842309364179704E-2</v>
      </c>
      <c r="J19" s="82">
        <f t="shared" si="2"/>
        <v>3206</v>
      </c>
      <c r="K19" s="12">
        <f t="shared" si="3"/>
        <v>2.2733889832483197E-2</v>
      </c>
      <c r="L19" s="13">
        <f t="shared" si="4"/>
        <v>2349.2631632881112</v>
      </c>
      <c r="M19" s="13">
        <f t="shared" si="5"/>
        <v>26.135872606986698</v>
      </c>
      <c r="N19" s="8">
        <f>B19/VLOOKUP(A19,'29.03'!A$2:B$43,2,FALSE)-1</f>
        <v>1.250607090820699E-3</v>
      </c>
      <c r="O19" s="12">
        <f>(B19-VLOOKUP(A19,'29.03'!A$2:B$43,2,FALSE))/G19*1000000</f>
        <v>7.3037762094378331E-2</v>
      </c>
      <c r="P19" s="14">
        <f>B19-2*VLOOKUP(A19,'29.03'!A$2:B$43,2,FALSE)+VLOOKUP(A19,'28.03'!A$2:B$43,2,FALSE)</f>
        <v>-311</v>
      </c>
      <c r="Q19" s="30">
        <f t="shared" si="6"/>
        <v>-3.7713883802432604</v>
      </c>
    </row>
    <row r="20" spans="1:17" ht="13.5" thickBot="1">
      <c r="A20" s="4" t="s">
        <v>51</v>
      </c>
      <c r="B20" s="5">
        <v>1950</v>
      </c>
      <c r="C20" s="5">
        <v>21</v>
      </c>
      <c r="D20" s="5">
        <v>40</v>
      </c>
      <c r="E20" s="6">
        <v>1.0800000000000001E-2</v>
      </c>
      <c r="F20" s="8">
        <f t="shared" si="0"/>
        <v>0.34426229508196721</v>
      </c>
      <c r="G20" s="10">
        <v>629751</v>
      </c>
      <c r="H20" s="10">
        <v>93495</v>
      </c>
      <c r="I20" s="11">
        <f t="shared" si="1"/>
        <v>0.14846344031212336</v>
      </c>
      <c r="J20" s="82">
        <f t="shared" si="2"/>
        <v>1889</v>
      </c>
      <c r="K20" s="12">
        <f t="shared" si="3"/>
        <v>29.995982539130548</v>
      </c>
      <c r="L20" s="13">
        <f t="shared" si="4"/>
        <v>33346.513145671859</v>
      </c>
      <c r="M20" s="13">
        <f t="shared" si="5"/>
        <v>2130.2826994981756</v>
      </c>
      <c r="N20" s="8">
        <f>B20/VLOOKUP(A20,'29.03'!A$2:B$43,2,FALSE)-1</f>
        <v>6.4991807755324871E-2</v>
      </c>
      <c r="O20" s="12">
        <f>(B20-VLOOKUP(A20,'29.03'!A$2:B$43,2,FALSE))/G20*1000000</f>
        <v>188.96357449214054</v>
      </c>
      <c r="P20" s="14">
        <f>B20-2*VLOOKUP(A20,'29.03'!A$2:B$43,2,FALSE)+VLOOKUP(A20,'28.03'!A$2:B$43,2,FALSE)</f>
        <v>-107</v>
      </c>
      <c r="Q20" s="30">
        <f t="shared" si="6"/>
        <v>-54.871794871794876</v>
      </c>
    </row>
    <row r="21" spans="1:17" ht="13.5" thickBot="1">
      <c r="A21" s="4" t="s">
        <v>44</v>
      </c>
      <c r="B21" s="5">
        <v>2470</v>
      </c>
      <c r="C21" s="5">
        <v>35</v>
      </c>
      <c r="D21" s="5">
        <v>388</v>
      </c>
      <c r="E21" s="6">
        <v>1.4200000000000001E-2</v>
      </c>
      <c r="F21" s="8">
        <f t="shared" si="0"/>
        <v>8.2742316784869971E-2</v>
      </c>
      <c r="G21" s="10">
        <v>32581623</v>
      </c>
      <c r="H21" s="10">
        <v>1614554</v>
      </c>
      <c r="I21" s="11">
        <f t="shared" si="1"/>
        <v>4.9554130560039933E-2</v>
      </c>
      <c r="J21" s="82">
        <f t="shared" si="2"/>
        <v>2047</v>
      </c>
      <c r="K21" s="12">
        <f t="shared" si="3"/>
        <v>0.62826827257807261</v>
      </c>
      <c r="L21" s="13">
        <f t="shared" si="4"/>
        <v>1074.2251851603585</v>
      </c>
      <c r="M21" s="13">
        <f t="shared" si="5"/>
        <v>165.78314286507035</v>
      </c>
      <c r="N21" s="8">
        <f>B21/VLOOKUP(A21,'29.03'!A$2:B$43,2,FALSE)-1</f>
        <v>6.4655172413793149E-2</v>
      </c>
      <c r="O21" s="12">
        <f>(B21-VLOOKUP(A21,'29.03'!A$2:B$43,2,FALSE))/G21*1000000</f>
        <v>4.6038222221158227</v>
      </c>
      <c r="P21" s="14">
        <f>B21-2*VLOOKUP(A21,'29.03'!A$2:B$43,2,FALSE)+VLOOKUP(A21,'28.03'!A$2:B$43,2,FALSE)</f>
        <v>150</v>
      </c>
      <c r="Q21" s="30">
        <f t="shared" si="6"/>
        <v>60.728744939271252</v>
      </c>
    </row>
    <row r="22" spans="1:17" ht="13.5" thickBot="1">
      <c r="A22" s="4" t="s">
        <v>20</v>
      </c>
      <c r="B22" s="5">
        <v>10866</v>
      </c>
      <c r="C22" s="5">
        <v>771</v>
      </c>
      <c r="D22" s="5">
        <v>250</v>
      </c>
      <c r="E22" s="6">
        <v>7.0999999999999994E-2</v>
      </c>
      <c r="F22" s="8">
        <f t="shared" si="0"/>
        <v>0.75514201762977473</v>
      </c>
      <c r="G22" s="10">
        <v>17207441</v>
      </c>
      <c r="H22" s="10">
        <v>2679933</v>
      </c>
      <c r="I22" s="11">
        <f t="shared" si="1"/>
        <v>0.15574268132024977</v>
      </c>
      <c r="J22" s="82">
        <f t="shared" si="2"/>
        <v>9845</v>
      </c>
      <c r="K22" s="12">
        <f t="shared" si="3"/>
        <v>5.7213620549389068</v>
      </c>
      <c r="L22" s="13">
        <f t="shared" si="4"/>
        <v>44806.197504905002</v>
      </c>
      <c r="M22" s="13">
        <f t="shared" si="5"/>
        <v>1028.0426033542885</v>
      </c>
      <c r="N22" s="8">
        <f>B22/VLOOKUP(A22,'29.03'!A$2:B$43,2,FALSE)-1</f>
        <v>0.1066300030553009</v>
      </c>
      <c r="O22" s="12">
        <f>(B22-VLOOKUP(A22,'29.03'!A$2:B$43,2,FALSE))/G22*1000000</f>
        <v>60.84577015257527</v>
      </c>
      <c r="P22" s="14">
        <f>B22-2*VLOOKUP(A22,'29.03'!A$2:B$43,2,FALSE)+VLOOKUP(A22,'28.03'!A$2:B$43,2,FALSE)</f>
        <v>-125</v>
      </c>
      <c r="Q22" s="30">
        <f t="shared" si="6"/>
        <v>-11.503773237621939</v>
      </c>
    </row>
    <row r="23" spans="1:17" ht="13.5" thickBot="1">
      <c r="A23" s="4" t="s">
        <v>28</v>
      </c>
      <c r="B23" s="5">
        <v>4305</v>
      </c>
      <c r="C23" s="5">
        <v>26</v>
      </c>
      <c r="D23" s="5">
        <v>7</v>
      </c>
      <c r="E23" s="6">
        <v>6.1000000000000004E-3</v>
      </c>
      <c r="F23" s="8">
        <f t="shared" si="0"/>
        <v>0.78787878787878785</v>
      </c>
      <c r="G23" s="10">
        <v>5532096</v>
      </c>
      <c r="H23" s="10">
        <v>880918</v>
      </c>
      <c r="I23" s="11">
        <f t="shared" si="1"/>
        <v>0.15923765603489165</v>
      </c>
      <c r="J23" s="82">
        <f t="shared" si="2"/>
        <v>4272</v>
      </c>
      <c r="K23" s="12">
        <f t="shared" si="3"/>
        <v>7.722208725228195</v>
      </c>
      <c r="L23" s="13">
        <f t="shared" si="4"/>
        <v>4699.8461342680966</v>
      </c>
      <c r="M23" s="13">
        <f t="shared" si="5"/>
        <v>378.32654288264195</v>
      </c>
      <c r="N23" s="8">
        <f>B23/VLOOKUP(A23,'29.03'!A$2:B$43,2,FALSE)-1</f>
        <v>6.5066798614547228E-2</v>
      </c>
      <c r="O23" s="12">
        <f>(B23-VLOOKUP(A23,'29.03'!A$2:B$43,2,FALSE))/G23*1000000</f>
        <v>47.540751281250358</v>
      </c>
      <c r="P23" s="14">
        <f>B23-2*VLOOKUP(A23,'29.03'!A$2:B$43,2,FALSE)+VLOOKUP(A23,'28.03'!A$2:B$43,2,FALSE)</f>
        <v>17</v>
      </c>
      <c r="Q23" s="30">
        <f t="shared" si="6"/>
        <v>3.9488966318234611</v>
      </c>
    </row>
    <row r="24" spans="1:17" ht="13.5" thickBot="1">
      <c r="A24" s="4" t="s">
        <v>57</v>
      </c>
      <c r="B24" s="5">
        <v>1625</v>
      </c>
      <c r="C24" s="5">
        <v>18</v>
      </c>
      <c r="D24" s="5">
        <v>29</v>
      </c>
      <c r="E24" s="6">
        <v>1.11E-2</v>
      </c>
      <c r="F24" s="8">
        <f t="shared" si="0"/>
        <v>0.38297872340425532</v>
      </c>
      <c r="G24" s="10">
        <v>208512863</v>
      </c>
      <c r="H24" s="10">
        <v>8747801</v>
      </c>
      <c r="I24" s="11">
        <f t="shared" si="1"/>
        <v>4.1953291869576408E-2</v>
      </c>
      <c r="J24" s="82">
        <f t="shared" si="2"/>
        <v>1578</v>
      </c>
      <c r="K24" s="12">
        <f t="shared" si="3"/>
        <v>7.5678784382716954E-2</v>
      </c>
      <c r="L24" s="13">
        <f t="shared" si="4"/>
        <v>86.325609562034543</v>
      </c>
      <c r="M24" s="13">
        <f t="shared" si="5"/>
        <v>19.265968997495218</v>
      </c>
      <c r="N24" s="8">
        <f>B24/VLOOKUP(A24,'29.03'!A$2:B$43,2,FALSE)-1</f>
        <v>8.3333333333333259E-2</v>
      </c>
      <c r="O24" s="12">
        <f>(B24-VLOOKUP(A24,'29.03'!A$2:B$43,2,FALSE))/G24*1000000</f>
        <v>0.59948339973635101</v>
      </c>
      <c r="P24" s="14">
        <f>B24-2*VLOOKUP(A24,'29.03'!A$2:B$43,2,FALSE)+VLOOKUP(A24,'28.03'!A$2:B$43,2,FALSE)</f>
        <v>-2</v>
      </c>
      <c r="Q24" s="30">
        <f t="shared" si="6"/>
        <v>-1.2307692307692308</v>
      </c>
    </row>
    <row r="25" spans="1:17" ht="13.5" thickBot="1">
      <c r="A25" s="4" t="s">
        <v>59</v>
      </c>
      <c r="B25" s="5">
        <v>1905</v>
      </c>
      <c r="C25" s="5">
        <v>26</v>
      </c>
      <c r="D25" s="5">
        <v>7</v>
      </c>
      <c r="E25" s="6">
        <v>1.37E-2</v>
      </c>
      <c r="F25" s="8">
        <f t="shared" si="0"/>
        <v>0.78787878787878785</v>
      </c>
      <c r="G25" s="10">
        <v>38654304</v>
      </c>
      <c r="H25" s="10">
        <v>5278397</v>
      </c>
      <c r="I25" s="11">
        <f t="shared" si="1"/>
        <v>0.13655392682791545</v>
      </c>
      <c r="J25" s="82">
        <f t="shared" si="2"/>
        <v>1872</v>
      </c>
      <c r="K25" s="12">
        <f t="shared" si="3"/>
        <v>0.48429277112323632</v>
      </c>
      <c r="L25" s="13">
        <f t="shared" si="4"/>
        <v>672.62884878227271</v>
      </c>
      <c r="M25" s="13">
        <f t="shared" si="5"/>
        <v>41.796271809453295</v>
      </c>
      <c r="N25" s="8">
        <f>B25/VLOOKUP(A25,'29.03'!A$2:B$43,2,FALSE)-1</f>
        <v>0.10949330227140353</v>
      </c>
      <c r="O25" s="12">
        <f>(B25-VLOOKUP(A25,'29.03'!A$2:B$43,2,FALSE))/G25*1000000</f>
        <v>4.8636239835025874</v>
      </c>
      <c r="P25" s="14">
        <f>B25-2*VLOOKUP(A25,'29.03'!A$2:B$43,2,FALSE)+VLOOKUP(A25,'28.03'!A$2:B$43,2,FALSE)</f>
        <v>-93</v>
      </c>
      <c r="Q25" s="30">
        <f t="shared" si="6"/>
        <v>-48.818897637795274</v>
      </c>
    </row>
    <row r="26" spans="1:17" ht="13.5" thickBot="1">
      <c r="A26" s="4" t="s">
        <v>30</v>
      </c>
      <c r="B26" s="5">
        <v>5962</v>
      </c>
      <c r="C26" s="5">
        <v>119</v>
      </c>
      <c r="D26" s="5">
        <v>43</v>
      </c>
      <c r="E26" s="7">
        <v>0.02</v>
      </c>
      <c r="F26" s="8">
        <f t="shared" si="0"/>
        <v>0.73456790123456794</v>
      </c>
      <c r="G26" s="10">
        <v>10134541</v>
      </c>
      <c r="H26" s="10">
        <v>1823298</v>
      </c>
      <c r="I26" s="11">
        <f t="shared" si="1"/>
        <v>0.17990928252202049</v>
      </c>
      <c r="J26" s="82">
        <f t="shared" si="2"/>
        <v>5800</v>
      </c>
      <c r="K26" s="12">
        <f t="shared" si="3"/>
        <v>5.7230021566837612</v>
      </c>
      <c r="L26" s="13">
        <f t="shared" si="4"/>
        <v>11742.021666299441</v>
      </c>
      <c r="M26" s="13">
        <f t="shared" si="5"/>
        <v>455.64837093143569</v>
      </c>
      <c r="N26" s="8">
        <f>B26/VLOOKUP(A26,'29.03'!A$2:B$43,2,FALSE)-1</f>
        <v>0.15319148936170213</v>
      </c>
      <c r="O26" s="12">
        <f>(B26-VLOOKUP(A26,'29.03'!A$2:B$43,2,FALSE))/G26*1000000</f>
        <v>78.148581174026532</v>
      </c>
      <c r="P26" s="14">
        <f>B26-2*VLOOKUP(A26,'29.03'!A$2:B$43,2,FALSE)+VLOOKUP(A26,'28.03'!A$2:B$43,2,FALSE)</f>
        <v>-110</v>
      </c>
      <c r="Q26" s="30">
        <f t="shared" si="6"/>
        <v>-18.450184501845019</v>
      </c>
    </row>
    <row r="27" spans="1:17" ht="13.5" thickBot="1">
      <c r="A27" s="4" t="s">
        <v>75</v>
      </c>
      <c r="B27" s="5">
        <v>1544</v>
      </c>
      <c r="C27" s="5">
        <v>11</v>
      </c>
      <c r="D27" s="5">
        <v>68</v>
      </c>
      <c r="E27" s="6">
        <v>7.1999999999999998E-3</v>
      </c>
      <c r="F27" s="8">
        <f t="shared" si="0"/>
        <v>0.13924050632911392</v>
      </c>
      <c r="G27" s="10">
        <v>146584212</v>
      </c>
      <c r="H27" s="10">
        <v>19090760</v>
      </c>
      <c r="I27" s="11">
        <f t="shared" si="1"/>
        <v>0.1302374910607699</v>
      </c>
      <c r="J27" s="82">
        <f t="shared" si="2"/>
        <v>1465</v>
      </c>
      <c r="K27" s="12">
        <f t="shared" si="3"/>
        <v>9.9942550429646546E-2</v>
      </c>
      <c r="L27" s="13">
        <f t="shared" si="4"/>
        <v>75.042188035912076</v>
      </c>
      <c r="M27" s="13">
        <f t="shared" si="5"/>
        <v>6.6495451162717556</v>
      </c>
      <c r="N27" s="8">
        <f>B27/VLOOKUP(A27,'29.03'!A$2:B$43,2,FALSE)-1</f>
        <v>6.5189048239895353E-3</v>
      </c>
      <c r="O27" s="12">
        <f>(B27-VLOOKUP(A27,'29.03'!A$2:B$43,2,FALSE))/G27*1000000</f>
        <v>6.8220170941738253E-2</v>
      </c>
      <c r="P27" s="14">
        <f>B27-2*VLOOKUP(A27,'29.03'!A$2:B$43,2,FALSE)+VLOOKUP(A27,'28.03'!A$2:B$43,2,FALSE)</f>
        <v>-260</v>
      </c>
      <c r="Q27" s="30">
        <f t="shared" si="6"/>
        <v>-168.39378238341968</v>
      </c>
    </row>
    <row r="28" spans="1:17" ht="13.5" thickBot="1">
      <c r="A28" s="4" t="s">
        <v>63</v>
      </c>
      <c r="B28" s="5">
        <v>1815</v>
      </c>
      <c r="C28" s="5">
        <v>43</v>
      </c>
      <c r="D28" s="5">
        <v>206</v>
      </c>
      <c r="E28" s="6">
        <v>2.3699999999999999E-2</v>
      </c>
      <c r="F28" s="8">
        <f t="shared" si="0"/>
        <v>0.17269076305220885</v>
      </c>
      <c r="G28" s="10">
        <v>18784271</v>
      </c>
      <c r="H28" s="10">
        <v>2789374</v>
      </c>
      <c r="I28" s="11">
        <f t="shared" si="1"/>
        <v>0.14849519579439627</v>
      </c>
      <c r="J28" s="82">
        <f t="shared" si="2"/>
        <v>1566</v>
      </c>
      <c r="K28" s="12">
        <f t="shared" si="3"/>
        <v>0.83367621772492528</v>
      </c>
      <c r="L28" s="13">
        <f t="shared" si="4"/>
        <v>2289.1492568436647</v>
      </c>
      <c r="M28" s="13">
        <f t="shared" si="5"/>
        <v>93.030072232576529</v>
      </c>
      <c r="N28" s="8">
        <f>B28/VLOOKUP(A28,'29.03'!A$2:B$43,2,FALSE)-1</f>
        <v>0.25</v>
      </c>
      <c r="O28" s="12">
        <f>(B28-VLOOKUP(A28,'29.03'!A$2:B$43,2,FALSE))/G28*1000000</f>
        <v>19.324678610098843</v>
      </c>
      <c r="P28" s="14">
        <f>B28-2*VLOOKUP(A28,'29.03'!A$2:B$43,2,FALSE)+VLOOKUP(A28,'28.03'!A$2:B$43,2,FALSE)</f>
        <v>363</v>
      </c>
      <c r="Q28" s="30">
        <f t="shared" si="6"/>
        <v>200</v>
      </c>
    </row>
    <row r="29" spans="1:17" ht="13.5" thickBot="1">
      <c r="A29" s="4" t="s">
        <v>65</v>
      </c>
      <c r="B29" s="5">
        <v>1299</v>
      </c>
      <c r="C29" s="5">
        <v>8</v>
      </c>
      <c r="D29" s="5">
        <v>66</v>
      </c>
      <c r="E29" s="6">
        <v>6.1999999999999998E-3</v>
      </c>
      <c r="F29" s="8">
        <f t="shared" si="0"/>
        <v>0.10810810810810811</v>
      </c>
      <c r="G29" s="10">
        <v>35185636</v>
      </c>
      <c r="H29" s="10">
        <v>1034829</v>
      </c>
      <c r="I29" s="11">
        <f t="shared" si="1"/>
        <v>2.9410552647108609E-2</v>
      </c>
      <c r="J29" s="82">
        <f t="shared" si="2"/>
        <v>1225</v>
      </c>
      <c r="K29" s="12">
        <f t="shared" si="3"/>
        <v>0.34815343397515969</v>
      </c>
      <c r="L29" s="13">
        <f t="shared" si="4"/>
        <v>227.36550790214508</v>
      </c>
      <c r="M29" s="13">
        <f t="shared" si="5"/>
        <v>95.663099281249998</v>
      </c>
      <c r="N29" s="8">
        <f>B29/VLOOKUP(A29,'29.03'!A$2:B$43,2,FALSE)-1</f>
        <v>7.9800498753117122E-2</v>
      </c>
      <c r="O29" s="12">
        <f>(B29-VLOOKUP(A29,'29.03'!A$2:B$43,2,FALSE))/G29*1000000</f>
        <v>2.728386094825741</v>
      </c>
      <c r="P29" s="14">
        <f>B29-2*VLOOKUP(A29,'29.03'!A$2:B$43,2,FALSE)+VLOOKUP(A29,'28.03'!A$2:B$43,2,FALSE)</f>
        <v>-3</v>
      </c>
      <c r="Q29" s="30">
        <f t="shared" si="6"/>
        <v>-2.3094688221709005</v>
      </c>
    </row>
    <row r="30" spans="1:17" ht="13.5" thickBot="1">
      <c r="A30" s="4" t="s">
        <v>4</v>
      </c>
      <c r="B30" s="5">
        <v>142735</v>
      </c>
      <c r="C30" s="5">
        <v>2489</v>
      </c>
      <c r="D30" s="5">
        <v>4562</v>
      </c>
      <c r="E30" s="6">
        <v>1.7500000000000002E-2</v>
      </c>
      <c r="F30" s="8">
        <f t="shared" si="0"/>
        <v>0.35299957452843567</v>
      </c>
      <c r="G30" s="10">
        <v>333453848</v>
      </c>
      <c r="H30" s="10">
        <v>43701886</v>
      </c>
      <c r="I30" s="11">
        <f t="shared" si="1"/>
        <v>0.13105827466714373</v>
      </c>
      <c r="J30" s="82">
        <f t="shared" si="2"/>
        <v>135684</v>
      </c>
      <c r="K30" s="12">
        <f t="shared" si="3"/>
        <v>4.0690488597990333</v>
      </c>
      <c r="L30" s="13">
        <f t="shared" si="4"/>
        <v>7464.3013266411608</v>
      </c>
      <c r="M30" s="13">
        <f t="shared" si="5"/>
        <v>420.51025131255147</v>
      </c>
      <c r="N30" s="8">
        <f>B30/VLOOKUP(A30,'29.03'!A$2:B$43,2,FALSE)-1</f>
        <v>0.14679746754081502</v>
      </c>
      <c r="O30" s="12">
        <f>(B30-VLOOKUP(A30,'29.03'!A$2:B$43,2,FALSE))/G30*1000000</f>
        <v>54.793189850968517</v>
      </c>
      <c r="P30" s="14">
        <f>B30-2*VLOOKUP(A30,'29.03'!A$2:B$43,2,FALSE)+VLOOKUP(A30,'28.03'!A$2:B$43,2,FALSE)</f>
        <v>-1141</v>
      </c>
      <c r="Q30" s="30">
        <f t="shared" si="6"/>
        <v>-7.9938347286930327</v>
      </c>
    </row>
    <row r="31" spans="1:17" ht="13.5" thickBot="1">
      <c r="A31" s="4" t="s">
        <v>61</v>
      </c>
      <c r="B31" s="5">
        <v>1524</v>
      </c>
      <c r="C31" s="5">
        <v>7</v>
      </c>
      <c r="D31" s="5">
        <v>229</v>
      </c>
      <c r="E31" s="6">
        <v>4.5999999999999999E-3</v>
      </c>
      <c r="F31" s="8">
        <f t="shared" si="0"/>
        <v>2.9661016949152543E-2</v>
      </c>
      <c r="G31" s="10">
        <v>69192246</v>
      </c>
      <c r="H31" s="10">
        <v>6372512</v>
      </c>
      <c r="I31" s="11">
        <f t="shared" si="1"/>
        <v>9.2098643538757213E-2</v>
      </c>
      <c r="J31" s="82">
        <f t="shared" si="2"/>
        <v>1288</v>
      </c>
      <c r="K31" s="12">
        <f t="shared" si="3"/>
        <v>0.18614802589295917</v>
      </c>
      <c r="L31" s="13">
        <f t="shared" si="4"/>
        <v>101.16740537660823</v>
      </c>
      <c r="M31" s="13">
        <f t="shared" si="5"/>
        <v>14.900343814770967</v>
      </c>
      <c r="N31" s="8">
        <f>B31/VLOOKUP(A31,'29.03'!A$2:B$43,2,FALSE)-1</f>
        <v>9.7982708933717522E-2</v>
      </c>
      <c r="O31" s="12">
        <f>(B31-VLOOKUP(A31,'29.03'!A$2:B$43,2,FALSE))/G31*1000000</f>
        <v>1.9655381616026744</v>
      </c>
      <c r="P31" s="14">
        <f>B31-2*VLOOKUP(A31,'29.03'!A$2:B$43,2,FALSE)+VLOOKUP(A31,'28.03'!A$2:B$43,2,FALSE)</f>
        <v>-7</v>
      </c>
      <c r="Q31" s="30">
        <f t="shared" si="6"/>
        <v>-4.5931758530183728</v>
      </c>
    </row>
    <row r="32" spans="1:17" ht="13.5" thickBot="1">
      <c r="A32" s="4" t="s">
        <v>38</v>
      </c>
      <c r="B32" s="5">
        <v>9217</v>
      </c>
      <c r="C32" s="5">
        <v>131</v>
      </c>
      <c r="D32" s="5">
        <v>105</v>
      </c>
      <c r="E32" s="6">
        <v>1.43E-2</v>
      </c>
      <c r="F32" s="8">
        <f t="shared" si="0"/>
        <v>0.55508474576271183</v>
      </c>
      <c r="G32" s="10">
        <v>85230581</v>
      </c>
      <c r="H32" s="10">
        <v>5330596</v>
      </c>
      <c r="I32" s="11">
        <f t="shared" si="1"/>
        <v>6.2543231988527681E-2</v>
      </c>
      <c r="J32" s="82">
        <f t="shared" si="2"/>
        <v>8981</v>
      </c>
      <c r="K32" s="12">
        <f t="shared" si="3"/>
        <v>1.05372976396817</v>
      </c>
      <c r="L32" s="13">
        <f t="shared" si="4"/>
        <v>1537.0070045633036</v>
      </c>
      <c r="M32" s="13">
        <f t="shared" si="5"/>
        <v>203.48023332407351</v>
      </c>
      <c r="N32" s="8">
        <f>B32/VLOOKUP(A32,'29.03'!A$2:B$43,2,FALSE)-1</f>
        <v>0.24520399891921096</v>
      </c>
      <c r="O32" s="12">
        <f>(B32-VLOOKUP(A32,'29.03'!A$2:B$43,2,FALSE))/G32*1000000</f>
        <v>21.295173383835081</v>
      </c>
      <c r="P32" s="14">
        <f>B32-2*VLOOKUP(A32,'29.03'!A$2:B$43,2,FALSE)+VLOOKUP(A32,'28.03'!A$2:B$43,2,FALSE)</f>
        <v>111</v>
      </c>
      <c r="Q32" s="30">
        <f t="shared" si="6"/>
        <v>12.04296408809808</v>
      </c>
    </row>
    <row r="33" spans="1:17" ht="13.5" thickBot="1">
      <c r="A33" s="4" t="s">
        <v>127</v>
      </c>
      <c r="B33" s="5">
        <v>1418</v>
      </c>
      <c r="C33" s="5">
        <v>71</v>
      </c>
      <c r="D33" s="5">
        <v>42</v>
      </c>
      <c r="E33" s="6">
        <v>5.0099999999999999E-2</v>
      </c>
      <c r="F33" s="8">
        <f t="shared" si="0"/>
        <v>0.62831858407079644</v>
      </c>
      <c r="G33" s="10">
        <v>108481655</v>
      </c>
      <c r="H33" s="10">
        <v>4614648</v>
      </c>
      <c r="I33" s="11">
        <f t="shared" si="1"/>
        <v>4.253851031310317E-2</v>
      </c>
      <c r="J33" s="82">
        <f t="shared" si="2"/>
        <v>1305</v>
      </c>
      <c r="K33" s="12">
        <f t="shared" si="3"/>
        <v>0.12029683728552999</v>
      </c>
      <c r="L33" s="13">
        <f t="shared" si="4"/>
        <v>654.48854002089104</v>
      </c>
      <c r="M33" s="13">
        <f t="shared" si="5"/>
        <v>65.962309213252468</v>
      </c>
      <c r="N33" s="8">
        <f>B33/VLOOKUP(A33,'29.03'!A$2:B$43,2,FALSE)-1</f>
        <v>0</v>
      </c>
      <c r="O33" s="12">
        <f>(B33-VLOOKUP(A33,'29.03'!A$2:B$43,2,FALSE))/G33*1000000</f>
        <v>0</v>
      </c>
      <c r="P33" s="14">
        <f>B33-2*VLOOKUP(A33,'29.03'!A$2:B$43,2,FALSE)+VLOOKUP(A33,'28.03'!A$2:B$43,2,FALSE)</f>
        <v>-343</v>
      </c>
      <c r="Q33" s="30">
        <f t="shared" si="6"/>
        <v>-241.88998589562766</v>
      </c>
    </row>
    <row r="34" spans="1:17" ht="13.5" thickBot="1">
      <c r="A34" s="4" t="s">
        <v>67</v>
      </c>
      <c r="B34" s="5">
        <v>1240</v>
      </c>
      <c r="C34" s="5">
        <v>11</v>
      </c>
      <c r="D34" s="5">
        <v>10</v>
      </c>
      <c r="E34" s="6">
        <v>8.8999999999999999E-3</v>
      </c>
      <c r="F34" s="8">
        <f t="shared" si="0"/>
        <v>0.52380952380952384</v>
      </c>
      <c r="G34" s="10">
        <v>5636544</v>
      </c>
      <c r="H34" s="10">
        <v>1003032</v>
      </c>
      <c r="I34" s="11">
        <f t="shared" si="1"/>
        <v>0.17795159587151277</v>
      </c>
      <c r="J34" s="82">
        <f t="shared" si="2"/>
        <v>1219</v>
      </c>
      <c r="K34" s="12">
        <f t="shared" si="3"/>
        <v>2.1626727299565123</v>
      </c>
      <c r="L34" s="13">
        <f t="shared" si="4"/>
        <v>1951.5504536112908</v>
      </c>
      <c r="M34" s="13">
        <f t="shared" si="5"/>
        <v>115.44720066945071</v>
      </c>
      <c r="N34" s="8">
        <f>B34/VLOOKUP(A34,'29.03'!A$2:B$43,2,FALSE)-1</f>
        <v>6.2553556126820897E-2</v>
      </c>
      <c r="O34" s="12">
        <f>(B34-VLOOKUP(A34,'29.03'!A$2:B$43,2,FALSE))/G34*1000000</f>
        <v>12.951198464874931</v>
      </c>
      <c r="P34" s="14">
        <f>B34-2*VLOOKUP(A34,'29.03'!A$2:B$43,2,FALSE)+VLOOKUP(A34,'28.03'!A$2:B$43,2,FALSE)</f>
        <v>69</v>
      </c>
      <c r="Q34" s="30">
        <f t="shared" si="6"/>
        <v>55.645161290322584</v>
      </c>
    </row>
    <row r="35" spans="1:17" ht="13.5" thickBot="1">
      <c r="A35" s="4" t="s">
        <v>12</v>
      </c>
      <c r="B35" s="5">
        <v>40174</v>
      </c>
      <c r="C35" s="5">
        <v>2606</v>
      </c>
      <c r="D35" s="5">
        <v>7202</v>
      </c>
      <c r="E35" s="6">
        <v>6.4899999999999999E-2</v>
      </c>
      <c r="F35" s="8">
        <f t="shared" si="0"/>
        <v>0.26570146818923329</v>
      </c>
      <c r="G35" s="10">
        <v>65786616</v>
      </c>
      <c r="H35" s="10">
        <v>11009599</v>
      </c>
      <c r="I35" s="11">
        <f t="shared" si="1"/>
        <v>0.16735317408635214</v>
      </c>
      <c r="J35" s="82">
        <f t="shared" si="2"/>
        <v>30366</v>
      </c>
      <c r="K35" s="12">
        <f t="shared" si="3"/>
        <v>4.6158324969930051</v>
      </c>
      <c r="L35" s="13">
        <f t="shared" si="4"/>
        <v>39612.920658512063</v>
      </c>
      <c r="M35" s="13">
        <f t="shared" si="5"/>
        <v>807.99653522756819</v>
      </c>
      <c r="N35" s="8">
        <f>B35/VLOOKUP(A35,'29.03'!A$2:B$43,2,FALSE)-1</f>
        <v>5.4297336307571165E-2</v>
      </c>
      <c r="O35" s="12">
        <f>(B35-VLOOKUP(A35,'29.03'!A$2:B$43,2,FALSE))/G35*1000000</f>
        <v>31.450166094574616</v>
      </c>
      <c r="P35" s="14">
        <f>B35-2*VLOOKUP(A35,'29.03'!A$2:B$43,2,FALSE)+VLOOKUP(A35,'28.03'!A$2:B$43,2,FALSE)</f>
        <v>-2622</v>
      </c>
      <c r="Q35" s="30">
        <f t="shared" si="6"/>
        <v>-65.266092497635299</v>
      </c>
    </row>
    <row r="36" spans="1:17" ht="13.5" thickBot="1">
      <c r="A36" s="4" t="s">
        <v>50</v>
      </c>
      <c r="B36" s="5">
        <v>2817</v>
      </c>
      <c r="C36" s="5">
        <v>16</v>
      </c>
      <c r="D36" s="5">
        <v>11</v>
      </c>
      <c r="E36" s="6">
        <v>5.7000000000000002E-3</v>
      </c>
      <c r="F36" s="8">
        <f t="shared" si="0"/>
        <v>0.59259259259259256</v>
      </c>
      <c r="G36" s="10">
        <v>10581065</v>
      </c>
      <c r="H36" s="10">
        <v>1729195</v>
      </c>
      <c r="I36" s="11">
        <f t="shared" si="1"/>
        <v>0.16342353061813722</v>
      </c>
      <c r="J36" s="82">
        <f t="shared" si="2"/>
        <v>2790</v>
      </c>
      <c r="K36" s="12">
        <f t="shared" si="3"/>
        <v>2.6367856165707328</v>
      </c>
      <c r="L36" s="13">
        <f t="shared" si="4"/>
        <v>1512.1351206140403</v>
      </c>
      <c r="M36" s="13">
        <f t="shared" si="5"/>
        <v>122.18506434491663</v>
      </c>
      <c r="N36" s="8">
        <f>B36/VLOOKUP(A36,'29.03'!A$2:B$43,2,FALSE)-1</f>
        <v>5.5451479955039407E-2</v>
      </c>
      <c r="O36" s="12">
        <f>(B36-VLOOKUP(A36,'29.03'!A$2:B$43,2,FALSE))/G36*1000000</f>
        <v>13.987249865679873</v>
      </c>
      <c r="P36" s="14">
        <f>B36-2*VLOOKUP(A36,'29.03'!A$2:B$43,2,FALSE)+VLOOKUP(A36,'28.03'!A$2:B$43,2,FALSE)</f>
        <v>-99</v>
      </c>
      <c r="Q36" s="30">
        <f t="shared" si="6"/>
        <v>-35.143769968051117</v>
      </c>
    </row>
    <row r="37" spans="1:17" ht="13.5" thickBot="1">
      <c r="A37" s="4" t="s">
        <v>55</v>
      </c>
      <c r="B37" s="5">
        <v>2139</v>
      </c>
      <c r="C37" s="5">
        <v>7</v>
      </c>
      <c r="D37" s="5">
        <v>75</v>
      </c>
      <c r="E37" s="6">
        <v>3.3E-3</v>
      </c>
      <c r="F37" s="8">
        <f t="shared" si="0"/>
        <v>8.5365853658536592E-2</v>
      </c>
      <c r="G37" s="9">
        <v>18875673</v>
      </c>
      <c r="H37" s="10">
        <v>1811116</v>
      </c>
      <c r="I37" s="11">
        <f t="shared" si="1"/>
        <v>9.5949744414411078E-2</v>
      </c>
      <c r="J37" s="82">
        <f t="shared" si="2"/>
        <v>2057</v>
      </c>
      <c r="K37" s="12">
        <f t="shared" si="3"/>
        <v>1.0897624683368907</v>
      </c>
      <c r="L37" s="13">
        <f t="shared" si="4"/>
        <v>370.84770434410467</v>
      </c>
      <c r="M37" s="13">
        <f t="shared" si="5"/>
        <v>66.255189209853398</v>
      </c>
      <c r="N37" s="8">
        <f>B37/VLOOKUP(A37,'29.03'!A$2:B$43,2,FALSE)-1</f>
        <v>0.12048192771084332</v>
      </c>
      <c r="O37" s="12">
        <f>(B37-VLOOKUP(A37,'29.03'!A$2:B$43,2,FALSE))/G37*1000000</f>
        <v>12.184995999877726</v>
      </c>
      <c r="P37" s="14">
        <f>B37-2*VLOOKUP(A37,'29.03'!A$2:B$43,2,FALSE)+VLOOKUP(A37,'28.03'!A$2:B$43,2,FALSE)</f>
        <v>-69</v>
      </c>
      <c r="Q37" s="30">
        <f t="shared" si="6"/>
        <v>-32.258064516129032</v>
      </c>
    </row>
    <row r="38" spans="1:17" ht="13.5" thickBot="1">
      <c r="A38" s="4" t="s">
        <v>14</v>
      </c>
      <c r="B38" s="5">
        <v>14829</v>
      </c>
      <c r="C38" s="5">
        <v>300</v>
      </c>
      <c r="D38" s="5">
        <v>1595</v>
      </c>
      <c r="E38" s="6">
        <v>2.0299999999999999E-2</v>
      </c>
      <c r="F38" s="8">
        <f t="shared" si="0"/>
        <v>0.15831134564643801</v>
      </c>
      <c r="G38" s="10">
        <v>8769314</v>
      </c>
      <c r="H38" s="10">
        <v>1482447</v>
      </c>
      <c r="I38" s="11">
        <f t="shared" si="1"/>
        <v>0.16904936919809235</v>
      </c>
      <c r="J38" s="82">
        <f t="shared" si="2"/>
        <v>12934</v>
      </c>
      <c r="K38" s="12">
        <f t="shared" si="3"/>
        <v>14.749158257989166</v>
      </c>
      <c r="L38" s="13">
        <f t="shared" si="4"/>
        <v>34210.201618963583</v>
      </c>
      <c r="M38" s="13">
        <f t="shared" si="5"/>
        <v>1328.7640819626447</v>
      </c>
      <c r="N38" s="8">
        <f>B38/VLOOKUP(A38,'29.03'!A$2:B$43,2,FALSE)-1</f>
        <v>4.5105363309606128E-2</v>
      </c>
      <c r="O38" s="12">
        <f>(B38-VLOOKUP(A38,'29.03'!A$2:B$43,2,FALSE))/G38*1000000</f>
        <v>72.981763453788972</v>
      </c>
      <c r="P38" s="14">
        <f>B38-2*VLOOKUP(A38,'29.03'!A$2:B$43,2,FALSE)+VLOOKUP(A38,'28.03'!A$2:B$43,2,FALSE)</f>
        <v>-323</v>
      </c>
      <c r="Q38" s="30">
        <f t="shared" si="6"/>
        <v>-21.781644075797423</v>
      </c>
    </row>
    <row r="39" spans="1:17" ht="13.5" thickBot="1">
      <c r="A39" s="4" t="s">
        <v>34</v>
      </c>
      <c r="B39" s="5">
        <v>3700</v>
      </c>
      <c r="C39" s="5">
        <v>110</v>
      </c>
      <c r="D39" s="5">
        <v>16</v>
      </c>
      <c r="E39" s="6">
        <v>2.98E-2</v>
      </c>
      <c r="F39" s="8">
        <f t="shared" si="0"/>
        <v>0.87301587301587302</v>
      </c>
      <c r="G39" s="10">
        <v>10171617</v>
      </c>
      <c r="H39" s="10">
        <v>2002557</v>
      </c>
      <c r="I39" s="11">
        <f t="shared" si="1"/>
        <v>0.19687695673165831</v>
      </c>
      <c r="J39" s="82">
        <f t="shared" si="2"/>
        <v>3574</v>
      </c>
      <c r="K39" s="12">
        <f t="shared" si="3"/>
        <v>3.5136989526837277</v>
      </c>
      <c r="L39" s="13">
        <f t="shared" si="4"/>
        <v>10814.406401656688</v>
      </c>
      <c r="M39" s="13">
        <f t="shared" si="5"/>
        <v>313.10408236492862</v>
      </c>
      <c r="N39" s="8">
        <f>B39/VLOOKUP(A39,'29.03'!A$2:B$43,2,FALSE)-1</f>
        <v>7.3397156948070696E-2</v>
      </c>
      <c r="O39" s="12">
        <f>(B39-VLOOKUP(A39,'29.03'!A$2:B$43,2,FALSE))/G39*1000000</f>
        <v>24.873134723810381</v>
      </c>
      <c r="P39" s="14">
        <f>B39-2*VLOOKUP(A39,'29.03'!A$2:B$43,2,FALSE)+VLOOKUP(A39,'28.03'!A$2:B$43,2,FALSE)</f>
        <v>-125</v>
      </c>
      <c r="Q39" s="30">
        <f t="shared" si="6"/>
        <v>-33.783783783783782</v>
      </c>
    </row>
    <row r="40" spans="1:17" ht="13.5" thickBot="1">
      <c r="A40" s="4" t="s">
        <v>53</v>
      </c>
      <c r="B40" s="5">
        <v>1924</v>
      </c>
      <c r="C40" s="5">
        <v>58</v>
      </c>
      <c r="D40" s="5">
        <v>3</v>
      </c>
      <c r="E40" s="6">
        <v>3.0200000000000001E-2</v>
      </c>
      <c r="F40" s="8">
        <f t="shared" si="0"/>
        <v>0.95081967213114749</v>
      </c>
      <c r="G40" s="9">
        <v>17372892</v>
      </c>
      <c r="H40" s="10">
        <v>1112493</v>
      </c>
      <c r="I40" s="11">
        <f t="shared" si="1"/>
        <v>6.4036143205172744E-2</v>
      </c>
      <c r="J40" s="82">
        <f t="shared" si="2"/>
        <v>1863</v>
      </c>
      <c r="K40" s="12">
        <f t="shared" si="3"/>
        <v>1.0723603185928974</v>
      </c>
      <c r="L40" s="13">
        <f t="shared" si="4"/>
        <v>3338.5345399027406</v>
      </c>
      <c r="M40" s="13">
        <f t="shared" si="5"/>
        <v>295.47663007272331</v>
      </c>
      <c r="N40" s="8">
        <f>B40/VLOOKUP(A40,'29.03'!A$2:B$43,2,FALSE)-1</f>
        <v>4.8501362397820103E-2</v>
      </c>
      <c r="O40" s="12">
        <f>(B40-VLOOKUP(A40,'29.03'!A$2:B$43,2,FALSE))/G40*1000000</f>
        <v>5.1229236905404116</v>
      </c>
      <c r="P40" s="14">
        <f>B40-2*VLOOKUP(A40,'29.03'!A$2:B$43,2,FALSE)+VLOOKUP(A40,'28.03'!A$2:B$43,2,FALSE)</f>
        <v>-119</v>
      </c>
      <c r="Q40" s="30">
        <f t="shared" si="6"/>
        <v>-61.850311850311854</v>
      </c>
    </row>
    <row r="41" spans="1:17" ht="13.5" thickBot="1">
      <c r="A41" s="4" t="s">
        <v>74</v>
      </c>
      <c r="B41" s="5">
        <v>1280</v>
      </c>
      <c r="C41" s="5">
        <v>2</v>
      </c>
      <c r="D41" s="5">
        <v>31</v>
      </c>
      <c r="E41" s="6">
        <v>1.6000000000000001E-3</v>
      </c>
      <c r="F41" s="8">
        <f t="shared" si="0"/>
        <v>6.0606060606060608E-2</v>
      </c>
      <c r="G41" s="10">
        <v>57370084</v>
      </c>
      <c r="H41" s="10">
        <v>3253808</v>
      </c>
      <c r="I41" s="11">
        <f t="shared" si="1"/>
        <v>5.6716110089711565E-2</v>
      </c>
      <c r="J41" s="82">
        <f t="shared" si="2"/>
        <v>1247</v>
      </c>
      <c r="K41" s="12">
        <f t="shared" si="3"/>
        <v>0.21736067180937019</v>
      </c>
      <c r="L41" s="13">
        <f t="shared" si="4"/>
        <v>34.861374788992812</v>
      </c>
      <c r="M41" s="13">
        <f t="shared" si="5"/>
        <v>15.348159435570597</v>
      </c>
      <c r="N41" s="8">
        <f>B41/VLOOKUP(A41,'29.03'!A$2:B$43,2,FALSE)-1</f>
        <v>7.8348778433024346E-2</v>
      </c>
      <c r="O41" s="12">
        <f>(B41-VLOOKUP(A41,'29.03'!A$2:B$43,2,FALSE))/G41*1000000</f>
        <v>1.6210539276881659</v>
      </c>
      <c r="P41" s="14">
        <f>B41-2*VLOOKUP(A41,'29.03'!A$2:B$43,2,FALSE)+VLOOKUP(A41,'28.03'!A$2:B$43,2,FALSE)</f>
        <v>76</v>
      </c>
      <c r="Q41" s="30">
        <f t="shared" si="6"/>
        <v>59.375</v>
      </c>
    </row>
    <row r="42" spans="1:17" ht="13.5" thickBot="1">
      <c r="A42" s="4" t="s">
        <v>18</v>
      </c>
      <c r="B42" s="5">
        <v>9583</v>
      </c>
      <c r="C42" s="5">
        <v>152</v>
      </c>
      <c r="D42" s="5">
        <v>5033</v>
      </c>
      <c r="E42" s="6">
        <v>1.5900000000000001E-2</v>
      </c>
      <c r="F42" s="8">
        <f t="shared" si="0"/>
        <v>2.9315332690453229E-2</v>
      </c>
      <c r="G42" s="10">
        <v>51468581</v>
      </c>
      <c r="H42" s="10">
        <v>5875156</v>
      </c>
      <c r="I42" s="11">
        <f t="shared" si="1"/>
        <v>0.11415033960232943</v>
      </c>
      <c r="J42" s="82">
        <f t="shared" si="2"/>
        <v>4398</v>
      </c>
      <c r="K42" s="12">
        <f t="shared" si="3"/>
        <v>0.85450189504933116</v>
      </c>
      <c r="L42" s="13">
        <f t="shared" si="4"/>
        <v>2953.258027455624</v>
      </c>
      <c r="M42" s="13">
        <f t="shared" si="5"/>
        <v>139.16499354387506</v>
      </c>
      <c r="N42" s="8">
        <f>B42/VLOOKUP(A42,'29.03'!A$2:B$43,2,FALSE)-1</f>
        <v>0</v>
      </c>
      <c r="O42" s="12">
        <f>(B42-VLOOKUP(A42,'29.03'!A$2:B$43,2,FALSE))/G42*1000000</f>
        <v>0</v>
      </c>
      <c r="P42" s="14">
        <f>B42-2*VLOOKUP(A42,'29.03'!A$2:B$43,2,FALSE)+VLOOKUP(A42,'28.03'!A$2:B$43,2,FALSE)</f>
        <v>-105</v>
      </c>
      <c r="Q42" s="30">
        <f t="shared" si="6"/>
        <v>-10.956902848794741</v>
      </c>
    </row>
    <row r="43" spans="1:17" ht="13.5" thickBot="1">
      <c r="A43" s="4" t="s">
        <v>42</v>
      </c>
      <c r="B43" s="5">
        <v>1866</v>
      </c>
      <c r="C43" s="5">
        <v>55</v>
      </c>
      <c r="D43" s="5">
        <v>424</v>
      </c>
      <c r="E43" s="6">
        <v>2.9499999999999998E-2</v>
      </c>
      <c r="F43" s="8">
        <f t="shared" si="0"/>
        <v>0.11482254697286012</v>
      </c>
      <c r="G43" s="10">
        <v>125903471</v>
      </c>
      <c r="H43" s="10">
        <v>28810916</v>
      </c>
      <c r="I43" s="11">
        <f t="shared" si="1"/>
        <v>0.22883337346593088</v>
      </c>
      <c r="J43" s="82">
        <f t="shared" si="2"/>
        <v>1387</v>
      </c>
      <c r="K43" s="12">
        <f t="shared" si="3"/>
        <v>0.110163761887073</v>
      </c>
      <c r="L43" s="13">
        <f t="shared" si="4"/>
        <v>436.84260301290664</v>
      </c>
      <c r="M43" s="13">
        <f t="shared" si="5"/>
        <v>9.5865536930875912</v>
      </c>
      <c r="N43" s="8">
        <f>B43/VLOOKUP(A43,'29.03'!A$2:B$43,2,FALSE)-1</f>
        <v>3.3222591362126241E-2</v>
      </c>
      <c r="O43" s="12">
        <f>(B43-VLOOKUP(A43,'29.03'!A$2:B$43,2,FALSE))/G43*1000000</f>
        <v>0.47655556692317086</v>
      </c>
      <c r="P43" s="14">
        <f>B43-2*VLOOKUP(A43,'29.03'!A$2:B$43,2,FALSE)+VLOOKUP(A43,'28.03'!A$2:B$43,2,FALSE)</f>
        <v>-94</v>
      </c>
      <c r="Q43" s="30">
        <f t="shared" si="6"/>
        <v>-50.375133976420152</v>
      </c>
    </row>
  </sheetData>
  <sortState ref="A2:Q43">
    <sortCondition ref="A3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J19" sqref="J19:Q45"/>
    </sheetView>
  </sheetViews>
  <sheetFormatPr defaultRowHeight="15"/>
  <cols>
    <col min="1" max="1" width="19.85546875" customWidth="1"/>
    <col min="6" max="6" width="9.28515625" customWidth="1"/>
    <col min="7" max="7" width="14.140625" customWidth="1"/>
    <col min="8" max="8" width="11.28515625" customWidth="1"/>
    <col min="10" max="10" width="9.7109375" bestFit="1" customWidth="1"/>
    <col min="16" max="16" width="11" customWidth="1"/>
  </cols>
  <sheetData>
    <row r="1" spans="1:17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 ht="15.75" thickBot="1">
      <c r="A2" s="1" t="s">
        <v>40</v>
      </c>
      <c r="B2" s="2">
        <v>4557</v>
      </c>
      <c r="C2" s="2">
        <v>19</v>
      </c>
      <c r="D2" s="2">
        <v>337</v>
      </c>
      <c r="E2" s="3">
        <v>4.1999999999999997E-3</v>
      </c>
      <c r="F2" s="8">
        <f t="shared" ref="F2:F45" si="0">IF(C2&gt;0,C2/(C2+D2),0)</f>
        <v>5.3370786516853931E-2</v>
      </c>
      <c r="G2" s="9">
        <v>25812476</v>
      </c>
      <c r="H2" s="10">
        <v>3607226</v>
      </c>
      <c r="I2" s="11">
        <f t="shared" ref="I2:I45" si="1">H2/G2</f>
        <v>0.13974738417190199</v>
      </c>
      <c r="J2" s="76">
        <f t="shared" ref="J2:J18" si="2">B2-C2-D2</f>
        <v>4201</v>
      </c>
      <c r="K2" s="12">
        <f t="shared" ref="K2:K18" si="3">J2/G2*10000</f>
        <v>1.6275075664961391</v>
      </c>
      <c r="L2" s="13">
        <f t="shared" ref="L2:L18" si="4">C2/G2*1000000000</f>
        <v>736.07816623248391</v>
      </c>
      <c r="M2" s="13">
        <f t="shared" ref="M2:M18" si="5">SQRT(J2*C2)/G2*1000000</f>
        <v>10.945194311093662</v>
      </c>
      <c r="N2" s="8">
        <f>B2/VLOOKUP(A2,'30.03'!A$2:B$43,2,FALSE)-1</f>
        <v>9.4643286091760759E-2</v>
      </c>
      <c r="O2" s="12">
        <f>(B2-VLOOKUP(A2,'30.03'!A$2:B$43,2,FALSE))/G2*1000000</f>
        <v>15.263936710294667</v>
      </c>
      <c r="P2" s="14">
        <f>B2-2*VLOOKUP(A2,'30.03'!A$2:B$43,2,FALSE)+VLOOKUP(A2,'29.03'!A$2:B$43,2,FALSE)</f>
        <v>211</v>
      </c>
      <c r="Q2" s="30">
        <f t="shared" ref="Q2:Q18" si="6">P2/B2*1000</f>
        <v>46.302391924511745</v>
      </c>
    </row>
    <row r="3" spans="1:17" ht="15.75" thickBot="1">
      <c r="A3" s="4" t="s">
        <v>22</v>
      </c>
      <c r="B3" s="5">
        <v>9772</v>
      </c>
      <c r="C3" s="5">
        <v>108</v>
      </c>
      <c r="D3" s="5">
        <v>636</v>
      </c>
      <c r="E3" s="6">
        <v>1.11E-2</v>
      </c>
      <c r="F3" s="8">
        <f t="shared" si="0"/>
        <v>0.14516129032258066</v>
      </c>
      <c r="G3" s="10">
        <v>8692741</v>
      </c>
      <c r="H3" s="10">
        <v>1585001</v>
      </c>
      <c r="I3" s="11">
        <f t="shared" si="1"/>
        <v>0.18233615841079356</v>
      </c>
      <c r="J3" s="76">
        <f t="shared" si="2"/>
        <v>9028</v>
      </c>
      <c r="K3" s="12">
        <f t="shared" si="3"/>
        <v>10.38567696886402</v>
      </c>
      <c r="L3" s="13">
        <f t="shared" si="4"/>
        <v>12424.159422212164</v>
      </c>
      <c r="M3" s="13">
        <f t="shared" si="5"/>
        <v>113.59282828099836</v>
      </c>
      <c r="N3" s="8">
        <f>B3/VLOOKUP(A3,'30.03'!A$2:B$43,2,FALSE)-1</f>
        <v>0.10881652104845108</v>
      </c>
      <c r="O3" s="12">
        <f>(B3-VLOOKUP(A3,'30.03'!A$2:B$43,2,FALSE))/G3*1000000</f>
        <v>110.32193412871727</v>
      </c>
      <c r="P3" s="14">
        <f>B3-2*VLOOKUP(A3,'30.03'!A$2:B$43,2,FALSE)+VLOOKUP(A3,'29.03'!A$2:B$43,2,FALSE)</f>
        <v>492</v>
      </c>
      <c r="Q3" s="30">
        <f t="shared" si="6"/>
        <v>50.347932869422834</v>
      </c>
    </row>
    <row r="4" spans="1:17" ht="15.75" thickBot="1">
      <c r="A4" s="4" t="s">
        <v>24</v>
      </c>
      <c r="B4" s="5">
        <v>11899</v>
      </c>
      <c r="C4" s="5">
        <v>513</v>
      </c>
      <c r="D4" s="5">
        <v>1527</v>
      </c>
      <c r="E4" s="6">
        <v>4.3200000000000002E-2</v>
      </c>
      <c r="F4" s="8">
        <f t="shared" si="0"/>
        <v>0.25147058823529411</v>
      </c>
      <c r="G4" s="10">
        <v>25812476</v>
      </c>
      <c r="H4" s="10">
        <v>2099099</v>
      </c>
      <c r="I4" s="11">
        <f t="shared" si="1"/>
        <v>8.1321102245286353E-2</v>
      </c>
      <c r="J4" s="76">
        <f t="shared" si="2"/>
        <v>9859</v>
      </c>
      <c r="K4" s="12">
        <f t="shared" si="3"/>
        <v>3.8194708636242414</v>
      </c>
      <c r="L4" s="13">
        <f t="shared" si="4"/>
        <v>19874.110488277063</v>
      </c>
      <c r="M4" s="13">
        <f t="shared" si="5"/>
        <v>87.12553354236816</v>
      </c>
      <c r="N4" s="8">
        <f>B4/VLOOKUP(A4,'30.03'!A$2:B$43,2,FALSE)-1</f>
        <v>9.8098929494278231E-2</v>
      </c>
      <c r="O4" s="12">
        <f>(B4-VLOOKUP(A4,'30.03'!A$2:B$43,2,FALSE))/G4*1000000</f>
        <v>41.181636352901599</v>
      </c>
      <c r="P4" s="14">
        <f>B4-2*VLOOKUP(A4,'30.03'!A$2:B$43,2,FALSE)+VLOOKUP(A4,'29.03'!A$2:B$43,2,FALSE)</f>
        <v>-639</v>
      </c>
      <c r="Q4" s="30">
        <f t="shared" si="6"/>
        <v>-53.701991764013783</v>
      </c>
    </row>
    <row r="5" spans="1:17" ht="15.75" thickBot="1">
      <c r="A5" s="4" t="s">
        <v>32</v>
      </c>
      <c r="B5" s="5">
        <v>4661</v>
      </c>
      <c r="C5" s="5">
        <v>165</v>
      </c>
      <c r="D5" s="5">
        <v>127</v>
      </c>
      <c r="E5" s="6">
        <v>3.5499999999999997E-2</v>
      </c>
      <c r="F5" s="8">
        <f t="shared" si="0"/>
        <v>0.56506849315068497</v>
      </c>
      <c r="G5" s="9">
        <v>217014289</v>
      </c>
      <c r="H5" s="10">
        <v>14580478</v>
      </c>
      <c r="I5" s="11">
        <f t="shared" si="1"/>
        <v>6.7186718751040403E-2</v>
      </c>
      <c r="J5" s="76">
        <f t="shared" si="2"/>
        <v>4369</v>
      </c>
      <c r="K5" s="12">
        <f t="shared" si="3"/>
        <v>0.20132314881809465</v>
      </c>
      <c r="L5" s="13">
        <f t="shared" si="4"/>
        <v>760.31859819147678</v>
      </c>
      <c r="M5" s="13">
        <f t="shared" si="5"/>
        <v>3.9124127375938715</v>
      </c>
      <c r="N5" s="8">
        <f>B5/VLOOKUP(A5,'30.03'!A$2:B$43,2,FALSE)-1</f>
        <v>9.5159774436090139E-2</v>
      </c>
      <c r="O5" s="12">
        <f>(B5-VLOOKUP(A5,'30.03'!A$2:B$43,2,FALSE))/G5*1000000</f>
        <v>1.8662365591972609</v>
      </c>
      <c r="P5" s="14">
        <f>B5-2*VLOOKUP(A5,'30.03'!A$2:B$43,2,FALSE)+VLOOKUP(A5,'29.03'!A$2:B$43,2,FALSE)</f>
        <v>53</v>
      </c>
      <c r="Q5" s="30">
        <f t="shared" si="6"/>
        <v>11.370950439819781</v>
      </c>
    </row>
    <row r="6" spans="1:17" ht="15.75" thickBot="1">
      <c r="A6" s="4" t="s">
        <v>16</v>
      </c>
      <c r="B6" s="5">
        <v>22454</v>
      </c>
      <c r="C6" s="5">
        <v>1411</v>
      </c>
      <c r="D6" s="5">
        <v>171</v>
      </c>
      <c r="E6" s="6">
        <v>6.2899999999999998E-2</v>
      </c>
      <c r="F6" s="8">
        <f t="shared" si="0"/>
        <v>0.89190897597977248</v>
      </c>
      <c r="G6" s="9">
        <v>66673160</v>
      </c>
      <c r="H6" s="10">
        <v>10980918</v>
      </c>
      <c r="I6" s="11">
        <f t="shared" si="1"/>
        <v>0.16469772844124983</v>
      </c>
      <c r="J6" s="76">
        <f t="shared" si="2"/>
        <v>20872</v>
      </c>
      <c r="K6" s="12">
        <f t="shared" si="3"/>
        <v>3.1304950897782557</v>
      </c>
      <c r="L6" s="13">
        <f t="shared" si="4"/>
        <v>21162.93872976772</v>
      </c>
      <c r="M6" s="13">
        <f t="shared" si="5"/>
        <v>81.394395248577112</v>
      </c>
      <c r="N6" s="8">
        <f>B6/VLOOKUP(A6,'30.03'!A$2:B$43,2,FALSE)-1</f>
        <v>0.15018952976129496</v>
      </c>
      <c r="O6" s="12">
        <f>(B6-VLOOKUP(A6,'30.03'!A$2:B$43,2,FALSE))/G6*1000000</f>
        <v>43.975716765187073</v>
      </c>
      <c r="P6" s="14">
        <f>B6-2*VLOOKUP(A6,'30.03'!A$2:B$43,2,FALSE)+VLOOKUP(A6,'29.03'!A$2:B$43,2,FALSE)</f>
        <v>722</v>
      </c>
      <c r="Q6" s="30">
        <f t="shared" si="6"/>
        <v>32.154627237908613</v>
      </c>
    </row>
    <row r="7" spans="1:17" ht="15.75" thickBot="1">
      <c r="A7" s="4" t="s">
        <v>8</v>
      </c>
      <c r="B7" s="5">
        <v>67051</v>
      </c>
      <c r="C7" s="5">
        <v>650</v>
      </c>
      <c r="D7" s="5">
        <v>14792</v>
      </c>
      <c r="E7" s="6">
        <v>9.7000000000000003E-3</v>
      </c>
      <c r="F7" s="8">
        <f t="shared" si="0"/>
        <v>4.2092993135604197E-2</v>
      </c>
      <c r="G7" s="10">
        <v>81465657</v>
      </c>
      <c r="H7" s="10">
        <v>16771303</v>
      </c>
      <c r="I7" s="11">
        <f t="shared" si="1"/>
        <v>0.20586960957057032</v>
      </c>
      <c r="J7" s="76">
        <f t="shared" si="2"/>
        <v>51609</v>
      </c>
      <c r="K7" s="12">
        <f t="shared" si="3"/>
        <v>6.3350621477219544</v>
      </c>
      <c r="L7" s="13">
        <f t="shared" si="4"/>
        <v>7978.8222907230702</v>
      </c>
      <c r="M7" s="13">
        <f t="shared" si="5"/>
        <v>71.095945789728333</v>
      </c>
      <c r="N7" s="8">
        <f>B7/VLOOKUP(A7,'30.03'!A$2:B$43,2,FALSE)-1</f>
        <v>7.3932890205814061E-2</v>
      </c>
      <c r="O7" s="12">
        <f>(B7-VLOOKUP(A7,'30.03'!A$2:B$43,2,FALSE))/G7*1000000</f>
        <v>56.661913375350302</v>
      </c>
      <c r="P7" s="14">
        <f>B7-2*VLOOKUP(A7,'30.03'!A$2:B$43,2,FALSE)+VLOOKUP(A7,'29.03'!A$2:B$43,2,FALSE)</f>
        <v>1320</v>
      </c>
      <c r="Q7" s="30">
        <f t="shared" si="6"/>
        <v>19.686507285499101</v>
      </c>
    </row>
    <row r="8" spans="1:17" ht="15.75" thickBot="1">
      <c r="A8" s="4" t="s">
        <v>69</v>
      </c>
      <c r="B8" s="5">
        <v>1212</v>
      </c>
      <c r="C8" s="5">
        <v>46</v>
      </c>
      <c r="D8" s="5">
        <v>52</v>
      </c>
      <c r="E8" s="6">
        <v>3.7999999999999999E-2</v>
      </c>
      <c r="F8" s="8">
        <f t="shared" si="0"/>
        <v>0.46938775510204084</v>
      </c>
      <c r="G8" s="10">
        <v>10748112</v>
      </c>
      <c r="H8" s="10">
        <v>2108406</v>
      </c>
      <c r="I8" s="11">
        <f t="shared" si="1"/>
        <v>0.19616524278868699</v>
      </c>
      <c r="J8" s="76">
        <f t="shared" si="2"/>
        <v>1114</v>
      </c>
      <c r="K8" s="12">
        <f t="shared" si="3"/>
        <v>1.0364611012613192</v>
      </c>
      <c r="L8" s="13">
        <f t="shared" si="4"/>
        <v>4279.8214235207079</v>
      </c>
      <c r="M8" s="13">
        <f t="shared" si="5"/>
        <v>21.061501432291241</v>
      </c>
      <c r="N8" s="8">
        <f>B8/VLOOKUP(A8,'30.03'!A$2:B$43,2,FALSE)-1</f>
        <v>4.844290657439454E-2</v>
      </c>
      <c r="O8" s="12">
        <f>(B8-VLOOKUP(A8,'30.03'!A$2:B$43,2,FALSE))/G8*1000000</f>
        <v>5.2102173851556444</v>
      </c>
      <c r="P8" s="14">
        <f>B8-2*VLOOKUP(A8,'30.03'!A$2:B$43,2,FALSE)+VLOOKUP(A8,'29.03'!A$2:B$43,2,FALSE)</f>
        <v>-39</v>
      </c>
      <c r="Q8" s="30">
        <f t="shared" si="6"/>
        <v>-32.178217821782177</v>
      </c>
    </row>
    <row r="9" spans="1:17" ht="15.75" thickBot="1">
      <c r="A9" s="4" t="s">
        <v>46</v>
      </c>
      <c r="B9" s="5">
        <v>2815</v>
      </c>
      <c r="C9" s="5">
        <v>77</v>
      </c>
      <c r="D9" s="5">
        <v>57</v>
      </c>
      <c r="E9" s="6">
        <v>2.7400000000000001E-2</v>
      </c>
      <c r="F9" s="8">
        <f t="shared" si="0"/>
        <v>0.57462686567164178</v>
      </c>
      <c r="G9" s="10">
        <v>5783798</v>
      </c>
      <c r="H9" s="10">
        <v>987535</v>
      </c>
      <c r="I9" s="11">
        <f t="shared" si="1"/>
        <v>0.17074161303696983</v>
      </c>
      <c r="J9" s="76">
        <f t="shared" si="2"/>
        <v>2681</v>
      </c>
      <c r="K9" s="12">
        <f t="shared" si="3"/>
        <v>4.635362438314754</v>
      </c>
      <c r="L9" s="13">
        <f t="shared" si="4"/>
        <v>13313.051389415745</v>
      </c>
      <c r="M9" s="13">
        <f t="shared" si="5"/>
        <v>78.556233584516889</v>
      </c>
      <c r="N9" s="8">
        <f>B9/VLOOKUP(A9,'30.03'!A$2:B$43,2,FALSE)-1</f>
        <v>0.17536534446764085</v>
      </c>
      <c r="O9" s="12">
        <f>(B9-VLOOKUP(A9,'30.03'!A$2:B$43,2,FALSE))/G9*1000000</f>
        <v>72.6166439422677</v>
      </c>
      <c r="P9" s="14">
        <f>B9-2*VLOOKUP(A9,'30.03'!A$2:B$43,2,FALSE)+VLOOKUP(A9,'29.03'!A$2:B$43,2,FALSE)</f>
        <v>391</v>
      </c>
      <c r="Q9" s="30">
        <f t="shared" si="6"/>
        <v>138.89875666074599</v>
      </c>
    </row>
    <row r="10" spans="1:17" ht="15.75" thickBot="1">
      <c r="A10" s="4" t="s">
        <v>36</v>
      </c>
      <c r="B10" s="5">
        <v>4831</v>
      </c>
      <c r="C10" s="5">
        <v>18</v>
      </c>
      <c r="D10" s="5">
        <v>163</v>
      </c>
      <c r="E10" s="6">
        <v>3.8E-3</v>
      </c>
      <c r="F10" s="8">
        <f t="shared" si="0"/>
        <v>9.9447513812154692E-2</v>
      </c>
      <c r="G10" s="10">
        <v>8723025</v>
      </c>
      <c r="H10" s="10">
        <v>878824</v>
      </c>
      <c r="I10" s="11">
        <f t="shared" si="1"/>
        <v>0.1007476190885616</v>
      </c>
      <c r="J10" s="76">
        <f t="shared" si="2"/>
        <v>4650</v>
      </c>
      <c r="K10" s="12">
        <f t="shared" si="3"/>
        <v>5.3307195611614091</v>
      </c>
      <c r="L10" s="13">
        <f t="shared" si="4"/>
        <v>2063.5043462560293</v>
      </c>
      <c r="M10" s="13">
        <f t="shared" si="5"/>
        <v>33.166192098473715</v>
      </c>
      <c r="N10" s="8">
        <f>B10/VLOOKUP(A10,'30.03'!A$2:B$43,2,FALSE)-1</f>
        <v>0.11134115481941564</v>
      </c>
      <c r="O10" s="12">
        <f>(B10-VLOOKUP(A10,'30.03'!A$2:B$43,2,FALSE))/G10*1000000</f>
        <v>55.485339088217678</v>
      </c>
      <c r="P10" s="14">
        <f>B10-2*VLOOKUP(A10,'30.03'!A$2:B$43,2,FALSE)+VLOOKUP(A10,'29.03'!A$2:B$43,2,FALSE)</f>
        <v>2</v>
      </c>
      <c r="Q10" s="30">
        <f t="shared" si="6"/>
        <v>0.41399296211964398</v>
      </c>
    </row>
    <row r="11" spans="1:17" ht="15.75" thickBot="1">
      <c r="A11" s="4" t="s">
        <v>84</v>
      </c>
      <c r="B11" s="5">
        <v>1251</v>
      </c>
      <c r="C11" s="5">
        <v>32</v>
      </c>
      <c r="D11" s="5">
        <v>102</v>
      </c>
      <c r="E11" s="6">
        <v>2.5600000000000001E-2</v>
      </c>
      <c r="F11" s="8">
        <f t="shared" si="0"/>
        <v>0.23880597014925373</v>
      </c>
      <c r="G11" s="10">
        <v>1391390369</v>
      </c>
      <c r="H11" s="10">
        <v>75635457</v>
      </c>
      <c r="I11" s="11">
        <f t="shared" si="1"/>
        <v>5.4359623787219126E-2</v>
      </c>
      <c r="J11" s="76">
        <f t="shared" si="2"/>
        <v>1117</v>
      </c>
      <c r="K11" s="12">
        <f t="shared" si="3"/>
        <v>8.0279411507123925E-3</v>
      </c>
      <c r="L11" s="13">
        <f t="shared" si="4"/>
        <v>22.998578050384651</v>
      </c>
      <c r="M11" s="13">
        <f t="shared" si="5"/>
        <v>0.13587907533485563</v>
      </c>
      <c r="N11" s="8">
        <f>B11/VLOOKUP(A11,'30.03'!A$2:B$43,2,FALSE)-1</f>
        <v>0.16806722689075637</v>
      </c>
      <c r="O11" s="12">
        <f>(B11-VLOOKUP(A11,'30.03'!A$2:B$43,2,FALSE))/G11*1000000</f>
        <v>0.12936700153341366</v>
      </c>
      <c r="P11" s="14">
        <f>B11-2*VLOOKUP(A11,'30.03'!A$2:B$43,2,FALSE)+VLOOKUP(A11,'29.03'!A$2:B$43,2,FALSE)</f>
        <v>96</v>
      </c>
      <c r="Q11" s="30">
        <f t="shared" si="6"/>
        <v>76.738609112709824</v>
      </c>
    </row>
    <row r="12" spans="1:17" ht="15.75" thickBot="1">
      <c r="A12" s="4" t="s">
        <v>71</v>
      </c>
      <c r="B12" s="5">
        <v>1414</v>
      </c>
      <c r="C12" s="5">
        <v>122</v>
      </c>
      <c r="D12" s="5">
        <v>75</v>
      </c>
      <c r="E12" s="6">
        <v>8.6300000000000002E-2</v>
      </c>
      <c r="F12" s="8">
        <f t="shared" si="0"/>
        <v>0.61928934010152281</v>
      </c>
      <c r="G12" s="10">
        <v>273608457</v>
      </c>
      <c r="H12" s="10">
        <v>16771240</v>
      </c>
      <c r="I12" s="11">
        <f t="shared" si="1"/>
        <v>6.1296497132762237E-2</v>
      </c>
      <c r="J12" s="76">
        <f t="shared" si="2"/>
        <v>1217</v>
      </c>
      <c r="K12" s="12">
        <f t="shared" si="3"/>
        <v>4.4479619283113017E-2</v>
      </c>
      <c r="L12" s="13">
        <f t="shared" si="4"/>
        <v>445.89265016760794</v>
      </c>
      <c r="M12" s="13">
        <f t="shared" si="5"/>
        <v>1.4083016481064525</v>
      </c>
      <c r="N12" s="8">
        <f>B12/VLOOKUP(A12,'30.03'!A$2:B$43,2,FALSE)-1</f>
        <v>0.10038910505836585</v>
      </c>
      <c r="O12" s="12">
        <f>(B12-VLOOKUP(A12,'30.03'!A$2:B$43,2,FALSE))/G12*1000000</f>
        <v>0.47147665468542149</v>
      </c>
      <c r="P12" s="14">
        <f>B12-2*VLOOKUP(A12,'30.03'!A$2:B$43,2,FALSE)+VLOOKUP(A12,'29.03'!A$2:B$43,2,FALSE)</f>
        <v>-1</v>
      </c>
      <c r="Q12" s="30">
        <f t="shared" si="6"/>
        <v>-0.70721357850070721</v>
      </c>
    </row>
    <row r="13" spans="1:17" ht="15.75" thickBot="1">
      <c r="A13" s="4" t="s">
        <v>10</v>
      </c>
      <c r="B13" s="5">
        <v>41495</v>
      </c>
      <c r="C13" s="5">
        <v>2757</v>
      </c>
      <c r="D13" s="5">
        <v>13911</v>
      </c>
      <c r="E13" s="6">
        <v>6.6500000000000004E-2</v>
      </c>
      <c r="F13" s="8">
        <f t="shared" si="0"/>
        <v>0.1654067674586033</v>
      </c>
      <c r="G13" s="10">
        <v>83979449</v>
      </c>
      <c r="H13" s="10">
        <v>4193255</v>
      </c>
      <c r="I13" s="11">
        <f t="shared" si="1"/>
        <v>4.9931918462575289E-2</v>
      </c>
      <c r="J13" s="76">
        <f t="shared" si="2"/>
        <v>24827</v>
      </c>
      <c r="K13" s="12">
        <f t="shared" si="3"/>
        <v>2.9563185154977618</v>
      </c>
      <c r="L13" s="13">
        <f t="shared" si="4"/>
        <v>32829.460455259716</v>
      </c>
      <c r="M13" s="13">
        <f t="shared" si="5"/>
        <v>98.51616202313501</v>
      </c>
      <c r="N13" s="8">
        <f>B13/VLOOKUP(A13,'30.03'!A$2:B$43,2,FALSE)-1</f>
        <v>8.3165835704403612E-2</v>
      </c>
      <c r="O13" s="12">
        <f>(B13-VLOOKUP(A13,'30.03'!A$2:B$43,2,FALSE))/G13*1000000</f>
        <v>37.937853104990005</v>
      </c>
      <c r="P13" s="14">
        <f>B13-2*VLOOKUP(A13,'30.03'!A$2:B$43,2,FALSE)+VLOOKUP(A13,'29.03'!A$2:B$43,2,FALSE)</f>
        <v>285</v>
      </c>
      <c r="Q13" s="30">
        <f t="shared" si="6"/>
        <v>6.8682973852271356</v>
      </c>
    </row>
    <row r="14" spans="1:17" ht="15.75" thickBot="1">
      <c r="A14" s="4" t="s">
        <v>48</v>
      </c>
      <c r="B14" s="5">
        <v>2910</v>
      </c>
      <c r="C14" s="5">
        <v>54</v>
      </c>
      <c r="D14" s="5">
        <v>5</v>
      </c>
      <c r="E14" s="6">
        <v>1.8599999999999998E-2</v>
      </c>
      <c r="F14" s="8">
        <f t="shared" si="0"/>
        <v>0.9152542372881356</v>
      </c>
      <c r="G14" s="10">
        <v>4757294</v>
      </c>
      <c r="H14" s="10">
        <v>551023</v>
      </c>
      <c r="I14" s="11">
        <f t="shared" si="1"/>
        <v>0.115826980632267</v>
      </c>
      <c r="J14" s="76">
        <f t="shared" si="2"/>
        <v>2851</v>
      </c>
      <c r="K14" s="12">
        <f t="shared" si="3"/>
        <v>5.9929026879566401</v>
      </c>
      <c r="L14" s="13">
        <f t="shared" si="4"/>
        <v>11350.990710265121</v>
      </c>
      <c r="M14" s="13">
        <f t="shared" si="5"/>
        <v>82.47750162227193</v>
      </c>
      <c r="N14" s="8">
        <f>B14/VLOOKUP(A14,'30.03'!A$2:B$43,2,FALSE)-1</f>
        <v>0.11281070745697908</v>
      </c>
      <c r="O14" s="12">
        <f>(B14-VLOOKUP(A14,'30.03'!A$2:B$43,2,FALSE))/G14*1000000</f>
        <v>62.010041843115019</v>
      </c>
      <c r="P14" s="14">
        <f>B14-2*VLOOKUP(A14,'30.03'!A$2:B$43,2,FALSE)+VLOOKUP(A14,'29.03'!A$2:B$43,2,FALSE)</f>
        <v>95</v>
      </c>
      <c r="Q14" s="30">
        <f t="shared" si="6"/>
        <v>32.646048109965641</v>
      </c>
    </row>
    <row r="15" spans="1:17" ht="15.75" thickBot="1">
      <c r="A15" s="4" t="s">
        <v>73</v>
      </c>
      <c r="B15" s="5">
        <v>1086</v>
      </c>
      <c r="C15" s="5">
        <v>2</v>
      </c>
      <c r="D15" s="5">
        <v>157</v>
      </c>
      <c r="E15" s="6">
        <v>1.9E-3</v>
      </c>
      <c r="F15" s="8">
        <f t="shared" si="0"/>
        <v>1.2578616352201259E-2</v>
      </c>
      <c r="G15" s="10">
        <v>340637</v>
      </c>
      <c r="H15" s="10">
        <v>43023</v>
      </c>
      <c r="I15" s="11">
        <f t="shared" si="1"/>
        <v>0.12630160552142017</v>
      </c>
      <c r="J15" s="76">
        <f t="shared" si="2"/>
        <v>927</v>
      </c>
      <c r="K15" s="12">
        <f t="shared" si="3"/>
        <v>27.21372017719743</v>
      </c>
      <c r="L15" s="13">
        <f t="shared" si="4"/>
        <v>5871.352789039358</v>
      </c>
      <c r="M15" s="13">
        <f t="shared" si="5"/>
        <v>126.40464859431586</v>
      </c>
      <c r="N15" s="8">
        <f>B15/VLOOKUP(A15,'30.03'!A$2:B$43,2,FALSE)-1</f>
        <v>6.4705882352941169E-2</v>
      </c>
      <c r="O15" s="12">
        <f>(B15-VLOOKUP(A15,'30.03'!A$2:B$43,2,FALSE))/G15*1000000</f>
        <v>193.75464203829884</v>
      </c>
      <c r="P15" s="14">
        <f>B15-2*VLOOKUP(A15,'30.03'!A$2:B$43,2,FALSE)+VLOOKUP(A15,'29.03'!A$2:B$43,2,FALSE)</f>
        <v>9</v>
      </c>
      <c r="Q15" s="30">
        <f t="shared" si="6"/>
        <v>8.2872928176795568</v>
      </c>
    </row>
    <row r="16" spans="1:17" ht="15.75" thickBot="1">
      <c r="A16" s="4" t="s">
        <v>6</v>
      </c>
      <c r="B16" s="5">
        <v>87956</v>
      </c>
      <c r="C16" s="5">
        <v>7716</v>
      </c>
      <c r="D16" s="5">
        <v>16780</v>
      </c>
      <c r="E16" s="6">
        <v>8.7800000000000003E-2</v>
      </c>
      <c r="F16" s="8">
        <f t="shared" si="0"/>
        <v>0.31499020248203791</v>
      </c>
      <c r="G16" s="10">
        <v>45692442</v>
      </c>
      <c r="H16" s="10">
        <v>7821312</v>
      </c>
      <c r="I16" s="11">
        <f t="shared" si="1"/>
        <v>0.17117299180464024</v>
      </c>
      <c r="J16" s="76">
        <f t="shared" si="2"/>
        <v>63460</v>
      </c>
      <c r="K16" s="12">
        <f t="shared" si="3"/>
        <v>13.888511364746057</v>
      </c>
      <c r="L16" s="13">
        <f t="shared" si="4"/>
        <v>168868.19049855115</v>
      </c>
      <c r="M16" s="13">
        <f t="shared" si="5"/>
        <v>484.28584357621173</v>
      </c>
      <c r="N16" s="8">
        <f>B16/VLOOKUP(A16,'30.03'!A$2:B$43,2,FALSE)-1</f>
        <v>9.7940332043440215E-2</v>
      </c>
      <c r="O16" s="12">
        <f>(B16-VLOOKUP(A16,'30.03'!A$2:B$43,2,FALSE))/G16*1000000</f>
        <v>171.71329998077144</v>
      </c>
      <c r="P16" s="14">
        <f>B16-2*VLOOKUP(A16,'30.03'!A$2:B$43,2,FALSE)+VLOOKUP(A16,'29.03'!A$2:B$43,2,FALSE)</f>
        <v>971</v>
      </c>
      <c r="Q16" s="30">
        <f t="shared" si="6"/>
        <v>11.039610714448132</v>
      </c>
    </row>
    <row r="17" spans="1:17" ht="15.75" thickBot="1">
      <c r="A17" s="4" t="s">
        <v>2</v>
      </c>
      <c r="B17" s="5">
        <v>101739</v>
      </c>
      <c r="C17" s="5">
        <v>11591</v>
      </c>
      <c r="D17" s="5">
        <v>14620</v>
      </c>
      <c r="E17" s="6">
        <v>0.114</v>
      </c>
      <c r="F17" s="8">
        <f t="shared" si="0"/>
        <v>0.44221891572240662</v>
      </c>
      <c r="G17" s="10">
        <v>60015723</v>
      </c>
      <c r="H17" s="10">
        <v>12152963</v>
      </c>
      <c r="I17" s="11">
        <f t="shared" si="1"/>
        <v>0.20249631917289407</v>
      </c>
      <c r="J17" s="76">
        <f t="shared" si="2"/>
        <v>75528</v>
      </c>
      <c r="K17" s="12">
        <f t="shared" si="3"/>
        <v>12.584702178794046</v>
      </c>
      <c r="L17" s="13">
        <f t="shared" si="4"/>
        <v>193132.72290329653</v>
      </c>
      <c r="M17" s="13">
        <f t="shared" si="5"/>
        <v>493.00281933448849</v>
      </c>
      <c r="N17" s="8">
        <f>B17/VLOOKUP(A17,'30.03'!A$2:B$43,2,FALSE)-1</f>
        <v>4.1458096612720041E-2</v>
      </c>
      <c r="O17" s="12">
        <f>(B17-VLOOKUP(A17,'30.03'!A$2:B$43,2,FALSE))/G17*1000000</f>
        <v>67.48231625902433</v>
      </c>
      <c r="P17" s="14">
        <f>B17-2*VLOOKUP(A17,'30.03'!A$2:B$43,2,FALSE)+VLOOKUP(A17,'29.03'!A$2:B$43,2,FALSE)</f>
        <v>-1167</v>
      </c>
      <c r="Q17" s="30">
        <f t="shared" si="6"/>
        <v>-11.470527526317342</v>
      </c>
    </row>
    <row r="18" spans="1:17" ht="15.75" thickBot="1">
      <c r="A18" s="4" t="s">
        <v>26</v>
      </c>
      <c r="B18" s="5">
        <v>7474</v>
      </c>
      <c r="C18" s="5">
        <v>92</v>
      </c>
      <c r="D18" s="5">
        <v>1114</v>
      </c>
      <c r="E18" s="6">
        <v>1.24E-2</v>
      </c>
      <c r="F18" s="8">
        <f t="shared" si="0"/>
        <v>7.6285240464344942E-2</v>
      </c>
      <c r="G18" s="10">
        <v>37744652</v>
      </c>
      <c r="H18" s="10">
        <v>5971445</v>
      </c>
      <c r="I18" s="11">
        <f t="shared" si="1"/>
        <v>0.15820638643058624</v>
      </c>
      <c r="J18" s="76">
        <f t="shared" si="2"/>
        <v>6268</v>
      </c>
      <c r="K18" s="12">
        <f t="shared" si="3"/>
        <v>1.6606326109457836</v>
      </c>
      <c r="L18" s="13">
        <f t="shared" si="4"/>
        <v>2437.431400877666</v>
      </c>
      <c r="M18" s="13">
        <f t="shared" si="5"/>
        <v>20.118842092030842</v>
      </c>
      <c r="N18" s="8">
        <f>B18/VLOOKUP(A18,'30.03'!A$2:B$43,2,FALSE)-1</f>
        <v>0.18259493670886084</v>
      </c>
      <c r="O18" s="12">
        <f>(B18-VLOOKUP(A18,'30.03'!A$2:B$43,2,FALSE))/G18*1000000</f>
        <v>30.573867789269851</v>
      </c>
      <c r="P18" s="14">
        <f>B18-2*VLOOKUP(A18,'30.03'!A$2:B$43,2,FALSE)+VLOOKUP(A18,'29.03'!A$2:B$43,2,FALSE)</f>
        <v>489</v>
      </c>
      <c r="Q18" s="30">
        <f t="shared" si="6"/>
        <v>65.426812951565424</v>
      </c>
    </row>
    <row r="19" spans="1:17" ht="15.75" thickBot="1">
      <c r="A19" s="4" t="s">
        <v>0</v>
      </c>
      <c r="B19" s="5">
        <v>82563</v>
      </c>
      <c r="C19" s="5">
        <v>3314</v>
      </c>
      <c r="D19" s="5">
        <v>76230</v>
      </c>
      <c r="E19" s="6">
        <v>4.02E-2</v>
      </c>
      <c r="F19" s="8">
        <f t="shared" si="0"/>
        <v>4.1662476113848941E-2</v>
      </c>
      <c r="G19" s="10">
        <v>1410229408</v>
      </c>
      <c r="H19" s="10">
        <v>124696847</v>
      </c>
      <c r="I19" s="11">
        <f t="shared" si="1"/>
        <v>8.842309364179704E-2</v>
      </c>
      <c r="J19" s="76">
        <f>B19-C19-D19</f>
        <v>3019</v>
      </c>
      <c r="K19" s="12">
        <f>J19/G19*10000</f>
        <v>2.1407864443002737E-2</v>
      </c>
      <c r="L19" s="13">
        <f>C19/G19*1000000000</f>
        <v>2349.9722677744639</v>
      </c>
      <c r="M19" s="13">
        <f>SQRT(J19*C19)/G19*1000000</f>
        <v>2.242941991076262</v>
      </c>
      <c r="N19" s="8">
        <f>B19/VLOOKUP(A19,'30.03'!A$2:B$43,2,FALSE)-1</f>
        <v>1.2126650740331701E-3</v>
      </c>
      <c r="O19" s="12">
        <f>(B19-VLOOKUP(A19,'30.03'!A$2:B$43,2,FALSE))/G19*1000000</f>
        <v>7.0910448635318771E-2</v>
      </c>
      <c r="P19" s="14">
        <f>B19-2*VLOOKUP(A19,'30.03'!A$2:B$43,2,FALSE)+VLOOKUP(A19,'29.03'!A$2:B$43,2,FALSE)</f>
        <v>-3</v>
      </c>
      <c r="Q19" s="30">
        <f>P19/B19*1000</f>
        <v>-3.6335888957523349E-2</v>
      </c>
    </row>
    <row r="20" spans="1:17" ht="15.75" thickBot="1">
      <c r="A20" s="4" t="s">
        <v>51</v>
      </c>
      <c r="B20" s="5">
        <v>1988</v>
      </c>
      <c r="C20" s="5">
        <v>22</v>
      </c>
      <c r="D20" s="5">
        <v>80</v>
      </c>
      <c r="E20" s="6">
        <v>1.11E-2</v>
      </c>
      <c r="F20" s="8">
        <f t="shared" si="0"/>
        <v>0.21568627450980393</v>
      </c>
      <c r="G20" s="10">
        <v>629751</v>
      </c>
      <c r="H20" s="10">
        <v>93495</v>
      </c>
      <c r="I20" s="11">
        <f t="shared" si="1"/>
        <v>0.14846344031212336</v>
      </c>
      <c r="J20" s="76">
        <f t="shared" ref="J20:J45" si="7">B20-C20-D20</f>
        <v>1886</v>
      </c>
      <c r="K20" s="12">
        <f t="shared" ref="K20:K45" si="8">J20/G20*10000</f>
        <v>29.948344663208157</v>
      </c>
      <c r="L20" s="13">
        <f t="shared" ref="L20:L45" si="9">C20/G20*1000000000</f>
        <v>34934.442343084804</v>
      </c>
      <c r="M20" s="13">
        <f t="shared" ref="M20:M45" si="10">SQRT(J20*C20)/G20*1000000</f>
        <v>323.45459030715222</v>
      </c>
      <c r="N20" s="8">
        <f>B20/VLOOKUP(A20,'30.03'!A$2:B$43,2,FALSE)-1</f>
        <v>1.9487179487179596E-2</v>
      </c>
      <c r="O20" s="12">
        <f>(B20-VLOOKUP(A20,'30.03'!A$2:B$43,2,FALSE))/G20*1000000</f>
        <v>60.341309501691939</v>
      </c>
      <c r="P20" s="14">
        <f>B20-2*VLOOKUP(A20,'30.03'!A$2:B$43,2,FALSE)+VLOOKUP(A20,'29.03'!A$2:B$43,2,FALSE)</f>
        <v>-81</v>
      </c>
      <c r="Q20" s="30">
        <f t="shared" ref="Q20:Q45" si="11">P20/B20*1000</f>
        <v>-40.74446680080483</v>
      </c>
    </row>
    <row r="21" spans="1:17" ht="15.75" thickBot="1">
      <c r="A21" s="4" t="s">
        <v>44</v>
      </c>
      <c r="B21" s="5">
        <v>2626</v>
      </c>
      <c r="C21" s="5">
        <v>37</v>
      </c>
      <c r="D21" s="5">
        <v>479</v>
      </c>
      <c r="E21" s="6">
        <v>1.41E-2</v>
      </c>
      <c r="F21" s="8">
        <f t="shared" si="0"/>
        <v>7.170542635658915E-2</v>
      </c>
      <c r="G21" s="10">
        <v>32581623</v>
      </c>
      <c r="H21" s="10">
        <v>1614554</v>
      </c>
      <c r="I21" s="11">
        <f t="shared" si="1"/>
        <v>4.9554130560039933E-2</v>
      </c>
      <c r="J21" s="76">
        <f t="shared" si="7"/>
        <v>2110</v>
      </c>
      <c r="K21" s="12">
        <f t="shared" si="8"/>
        <v>0.64760432591095907</v>
      </c>
      <c r="L21" s="13">
        <f t="shared" si="9"/>
        <v>1135.6094814552364</v>
      </c>
      <c r="M21" s="13">
        <f t="shared" si="10"/>
        <v>8.5756959643862842</v>
      </c>
      <c r="N21" s="8">
        <f>B21/VLOOKUP(A21,'30.03'!A$2:B$43,2,FALSE)-1</f>
        <v>6.315789473684208E-2</v>
      </c>
      <c r="O21" s="12">
        <f>(B21-VLOOKUP(A21,'30.03'!A$2:B$43,2,FALSE))/G21*1000000</f>
        <v>4.7879751110004554</v>
      </c>
      <c r="P21" s="14">
        <f>B21-2*VLOOKUP(A21,'30.03'!A$2:B$43,2,FALSE)+VLOOKUP(A21,'29.03'!A$2:B$43,2,FALSE)</f>
        <v>6</v>
      </c>
      <c r="Q21" s="30">
        <f t="shared" si="11"/>
        <v>2.2848438690022852</v>
      </c>
    </row>
    <row r="22" spans="1:17" ht="15.75" thickBot="1">
      <c r="A22" s="4" t="s">
        <v>130</v>
      </c>
      <c r="B22" s="5">
        <v>1094</v>
      </c>
      <c r="C22" s="5">
        <v>28</v>
      </c>
      <c r="D22" s="5">
        <v>35</v>
      </c>
      <c r="E22" s="6">
        <v>2.5600000000000001E-2</v>
      </c>
      <c r="F22" s="8">
        <f t="shared" si="0"/>
        <v>0.44444444444444442</v>
      </c>
      <c r="G22" s="10">
        <v>135531351</v>
      </c>
      <c r="H22" s="10">
        <v>8863500</v>
      </c>
      <c r="I22" s="11">
        <f t="shared" si="1"/>
        <v>6.5398152786066449E-2</v>
      </c>
      <c r="J22" s="76">
        <f t="shared" si="7"/>
        <v>1031</v>
      </c>
      <c r="K22" s="12">
        <f t="shared" si="8"/>
        <v>7.6070960142646249E-2</v>
      </c>
      <c r="L22" s="13">
        <f t="shared" si="9"/>
        <v>206.59426614879681</v>
      </c>
      <c r="M22" s="13">
        <f t="shared" si="10"/>
        <v>1.2536277033435554</v>
      </c>
      <c r="N22" s="8" t="e">
        <f>B22/VLOOKUP(A22,'30.03'!A$2:B$43,2,FALSE)-1</f>
        <v>#N/A</v>
      </c>
      <c r="O22" s="12" t="e">
        <f>(B22-VLOOKUP(A22,'30.03'!A$2:B$43,2,FALSE))/G22*1000000</f>
        <v>#N/A</v>
      </c>
      <c r="P22" s="14" t="e">
        <f>B22-2*VLOOKUP(A22,'30.03'!A$2:B$43,2,FALSE)+VLOOKUP(A22,'29.03'!A$2:B$43,2,FALSE)</f>
        <v>#N/A</v>
      </c>
      <c r="Q22" s="30" t="e">
        <f t="shared" si="11"/>
        <v>#N/A</v>
      </c>
    </row>
    <row r="23" spans="1:17" ht="15.75" thickBot="1">
      <c r="A23" s="4" t="s">
        <v>20</v>
      </c>
      <c r="B23" s="5">
        <v>11750</v>
      </c>
      <c r="C23" s="5">
        <v>864</v>
      </c>
      <c r="D23" s="5">
        <v>250</v>
      </c>
      <c r="E23" s="6">
        <v>7.3599999999999999E-2</v>
      </c>
      <c r="F23" s="8">
        <f t="shared" si="0"/>
        <v>0.77558348294434465</v>
      </c>
      <c r="G23" s="10">
        <v>17207441</v>
      </c>
      <c r="H23" s="10">
        <v>2679933</v>
      </c>
      <c r="I23" s="11">
        <f t="shared" si="1"/>
        <v>0.15574268132024977</v>
      </c>
      <c r="J23" s="76">
        <f t="shared" si="7"/>
        <v>10636</v>
      </c>
      <c r="K23" s="12">
        <f t="shared" si="8"/>
        <v>6.1810469087181525</v>
      </c>
      <c r="L23" s="13">
        <f t="shared" si="9"/>
        <v>50210.836114446072</v>
      </c>
      <c r="M23" s="13">
        <f t="shared" si="10"/>
        <v>176.16910437115547</v>
      </c>
      <c r="N23" s="8">
        <f>B23/VLOOKUP(A23,'30.03'!A$2:B$43,2,FALSE)-1</f>
        <v>8.1354684336462313E-2</v>
      </c>
      <c r="O23" s="12">
        <f>(B23-VLOOKUP(A23,'30.03'!A$2:B$43,2,FALSE))/G23*1000000</f>
        <v>51.373123987465661</v>
      </c>
      <c r="P23" s="14">
        <f>B23-2*VLOOKUP(A23,'30.03'!A$2:B$43,2,FALSE)+VLOOKUP(A23,'29.03'!A$2:B$43,2,FALSE)</f>
        <v>-163</v>
      </c>
      <c r="Q23" s="30">
        <f t="shared" si="11"/>
        <v>-13.872340425531915</v>
      </c>
    </row>
    <row r="24" spans="1:17" ht="15.75" thickBot="1">
      <c r="A24" s="4" t="s">
        <v>28</v>
      </c>
      <c r="B24" s="5">
        <v>4465</v>
      </c>
      <c r="C24" s="5">
        <v>32</v>
      </c>
      <c r="D24" s="5">
        <v>12</v>
      </c>
      <c r="E24" s="6">
        <v>7.1999999999999998E-3</v>
      </c>
      <c r="F24" s="8">
        <f t="shared" si="0"/>
        <v>0.72727272727272729</v>
      </c>
      <c r="G24" s="10">
        <v>5532096</v>
      </c>
      <c r="H24" s="10">
        <v>880918</v>
      </c>
      <c r="I24" s="11">
        <f t="shared" si="1"/>
        <v>0.15923765603489165</v>
      </c>
      <c r="J24" s="76">
        <f t="shared" si="7"/>
        <v>4421</v>
      </c>
      <c r="K24" s="12">
        <f t="shared" si="8"/>
        <v>7.9915460613843292</v>
      </c>
      <c r="L24" s="13">
        <f t="shared" si="9"/>
        <v>5784.4260114068884</v>
      </c>
      <c r="M24" s="13">
        <f t="shared" si="10"/>
        <v>67.990077885547237</v>
      </c>
      <c r="N24" s="8">
        <f>B24/VLOOKUP(A24,'30.03'!A$2:B$43,2,FALSE)-1</f>
        <v>3.7166085946573668E-2</v>
      </c>
      <c r="O24" s="12">
        <f>(B24-VLOOKUP(A24,'30.03'!A$2:B$43,2,FALSE))/G24*1000000</f>
        <v>28.92213005703444</v>
      </c>
      <c r="P24" s="14">
        <f>B24-2*VLOOKUP(A24,'30.03'!A$2:B$43,2,FALSE)+VLOOKUP(A24,'29.03'!A$2:B$43,2,FALSE)</f>
        <v>-103</v>
      </c>
      <c r="Q24" s="30">
        <f t="shared" si="11"/>
        <v>-23.068309070548711</v>
      </c>
    </row>
    <row r="25" spans="1:17" ht="15.75" thickBot="1">
      <c r="A25" s="4" t="s">
        <v>57</v>
      </c>
      <c r="B25" s="5">
        <v>1865</v>
      </c>
      <c r="C25" s="5">
        <v>25</v>
      </c>
      <c r="D25" s="5">
        <v>76</v>
      </c>
      <c r="E25" s="6">
        <v>1.35E-2</v>
      </c>
      <c r="F25" s="8">
        <f t="shared" si="0"/>
        <v>0.24752475247524752</v>
      </c>
      <c r="G25" s="10">
        <v>208512863</v>
      </c>
      <c r="H25" s="10">
        <v>8747801</v>
      </c>
      <c r="I25" s="11">
        <f t="shared" si="1"/>
        <v>4.1953291869576408E-2</v>
      </c>
      <c r="J25" s="76">
        <f t="shared" si="7"/>
        <v>1764</v>
      </c>
      <c r="K25" s="12">
        <f t="shared" si="8"/>
        <v>8.4599097370793866E-2</v>
      </c>
      <c r="L25" s="13">
        <f t="shared" si="9"/>
        <v>119.8966799472702</v>
      </c>
      <c r="M25" s="13">
        <f t="shared" si="10"/>
        <v>1.0071321115570697</v>
      </c>
      <c r="N25" s="8">
        <f>B25/VLOOKUP(A25,'30.03'!A$2:B$43,2,FALSE)-1</f>
        <v>0.14769230769230779</v>
      </c>
      <c r="O25" s="12">
        <f>(B25-VLOOKUP(A25,'30.03'!A$2:B$43,2,FALSE))/G25*1000000</f>
        <v>1.151008127493794</v>
      </c>
      <c r="P25" s="14">
        <f>B25-2*VLOOKUP(A25,'30.03'!A$2:B$43,2,FALSE)+VLOOKUP(A25,'29.03'!A$2:B$43,2,FALSE)</f>
        <v>115</v>
      </c>
      <c r="Q25" s="30">
        <f t="shared" si="11"/>
        <v>61.662198391420908</v>
      </c>
    </row>
    <row r="26" spans="1:17" ht="15.75" thickBot="1">
      <c r="A26" s="4" t="s">
        <v>129</v>
      </c>
      <c r="B26" s="5">
        <v>1075</v>
      </c>
      <c r="C26" s="5">
        <v>27</v>
      </c>
      <c r="D26" s="5">
        <v>9</v>
      </c>
      <c r="E26" s="6">
        <v>2.52E-2</v>
      </c>
      <c r="F26" s="8">
        <f t="shared" si="0"/>
        <v>0.75</v>
      </c>
      <c r="G26" s="10">
        <v>4244979</v>
      </c>
      <c r="H26" s="14">
        <v>304235</v>
      </c>
      <c r="I26" s="11">
        <f t="shared" si="1"/>
        <v>7.1669376927424144E-2</v>
      </c>
      <c r="J26" s="76">
        <f t="shared" si="7"/>
        <v>1039</v>
      </c>
      <c r="K26" s="12">
        <f t="shared" si="8"/>
        <v>2.4475975028380588</v>
      </c>
      <c r="L26" s="13">
        <f t="shared" si="9"/>
        <v>6360.455493419402</v>
      </c>
      <c r="M26" s="13">
        <f t="shared" si="10"/>
        <v>39.456095831450355</v>
      </c>
      <c r="N26" s="8" t="e">
        <f>B26/VLOOKUP(A26,'30.03'!A$2:B$43,2,FALSE)-1</f>
        <v>#N/A</v>
      </c>
      <c r="O26" s="12" t="e">
        <f>(B26-VLOOKUP(A26,'30.03'!A$2:B$43,2,FALSE))/G26*1000000</f>
        <v>#N/A</v>
      </c>
      <c r="P26" s="14" t="e">
        <f>B26-2*VLOOKUP(A26,'30.03'!A$2:B$43,2,FALSE)+VLOOKUP(A26,'29.03'!A$2:B$43,2,FALSE)</f>
        <v>#N/A</v>
      </c>
      <c r="Q26" s="30" t="e">
        <f t="shared" si="11"/>
        <v>#N/A</v>
      </c>
    </row>
    <row r="27" spans="1:17" ht="15.75" thickBot="1">
      <c r="A27" s="4" t="s">
        <v>59</v>
      </c>
      <c r="B27" s="5">
        <v>2132</v>
      </c>
      <c r="C27" s="5">
        <v>31</v>
      </c>
      <c r="D27" s="5">
        <v>7</v>
      </c>
      <c r="E27" s="6">
        <v>1.46E-2</v>
      </c>
      <c r="F27" s="8">
        <f t="shared" si="0"/>
        <v>0.81578947368421051</v>
      </c>
      <c r="G27" s="10">
        <v>38654304</v>
      </c>
      <c r="H27" s="10">
        <v>5278397</v>
      </c>
      <c r="I27" s="11">
        <f t="shared" si="1"/>
        <v>0.13655392682791545</v>
      </c>
      <c r="J27" s="76">
        <f t="shared" si="7"/>
        <v>2094</v>
      </c>
      <c r="K27" s="12">
        <f t="shared" si="8"/>
        <v>0.54172492667310734</v>
      </c>
      <c r="L27" s="13">
        <f t="shared" si="9"/>
        <v>801.98055047117134</v>
      </c>
      <c r="M27" s="13">
        <f t="shared" si="10"/>
        <v>6.5913037776850611</v>
      </c>
      <c r="N27" s="8">
        <f>B27/VLOOKUP(A27,'30.03'!A$2:B$43,2,FALSE)-1</f>
        <v>0.11916010498687668</v>
      </c>
      <c r="O27" s="12">
        <f>(B27-VLOOKUP(A27,'30.03'!A$2:B$43,2,FALSE))/G27*1000000</f>
        <v>5.872567256675997</v>
      </c>
      <c r="P27" s="14">
        <f>B27-2*VLOOKUP(A27,'30.03'!A$2:B$43,2,FALSE)+VLOOKUP(A27,'29.03'!A$2:B$43,2,FALSE)</f>
        <v>39</v>
      </c>
      <c r="Q27" s="30">
        <f t="shared" si="11"/>
        <v>18.292682926829269</v>
      </c>
    </row>
    <row r="28" spans="1:17" ht="15.75" thickBot="1">
      <c r="A28" s="4" t="s">
        <v>30</v>
      </c>
      <c r="B28" s="5">
        <v>6408</v>
      </c>
      <c r="C28" s="5">
        <v>140</v>
      </c>
      <c r="D28" s="5">
        <v>43</v>
      </c>
      <c r="E28" s="6">
        <v>2.1899999999999999E-2</v>
      </c>
      <c r="F28" s="8">
        <f t="shared" si="0"/>
        <v>0.76502732240437155</v>
      </c>
      <c r="G28" s="10">
        <v>10134541</v>
      </c>
      <c r="H28" s="10">
        <v>1823298</v>
      </c>
      <c r="I28" s="11">
        <f t="shared" si="1"/>
        <v>0.17990928252202049</v>
      </c>
      <c r="J28" s="76">
        <f t="shared" si="7"/>
        <v>6225</v>
      </c>
      <c r="K28" s="12">
        <f t="shared" si="8"/>
        <v>6.1423600733373123</v>
      </c>
      <c r="L28" s="13">
        <f t="shared" si="9"/>
        <v>13814.143136822871</v>
      </c>
      <c r="M28" s="13">
        <f t="shared" si="10"/>
        <v>92.114842045670073</v>
      </c>
      <c r="N28" s="8">
        <f>B28/VLOOKUP(A28,'30.03'!A$2:B$43,2,FALSE)-1</f>
        <v>7.4807111707480667E-2</v>
      </c>
      <c r="O28" s="12">
        <f>(B28-VLOOKUP(A28,'30.03'!A$2:B$43,2,FALSE))/G28*1000000</f>
        <v>44.007913135878574</v>
      </c>
      <c r="P28" s="14">
        <f>B28-2*VLOOKUP(A28,'30.03'!A$2:B$43,2,FALSE)+VLOOKUP(A28,'29.03'!A$2:B$43,2,FALSE)</f>
        <v>-346</v>
      </c>
      <c r="Q28" s="30">
        <f t="shared" si="11"/>
        <v>-53.995006242197256</v>
      </c>
    </row>
    <row r="29" spans="1:17" ht="15.75" thickBot="1">
      <c r="A29" s="4" t="s">
        <v>75</v>
      </c>
      <c r="B29" s="5">
        <v>1847</v>
      </c>
      <c r="C29" s="5">
        <v>16</v>
      </c>
      <c r="D29" s="5">
        <v>119</v>
      </c>
      <c r="E29" s="6">
        <v>8.6999999999999994E-3</v>
      </c>
      <c r="F29" s="8">
        <f t="shared" si="0"/>
        <v>0.11851851851851852</v>
      </c>
      <c r="G29" s="10">
        <v>146584212</v>
      </c>
      <c r="H29" s="10">
        <v>19090760</v>
      </c>
      <c r="I29" s="11">
        <f t="shared" si="1"/>
        <v>0.1302374910607699</v>
      </c>
      <c r="J29" s="76">
        <f t="shared" si="7"/>
        <v>1712</v>
      </c>
      <c r="K29" s="12">
        <f t="shared" si="8"/>
        <v>0.1167929326522559</v>
      </c>
      <c r="L29" s="13">
        <f t="shared" si="9"/>
        <v>109.15227350678121</v>
      </c>
      <c r="M29" s="13">
        <f t="shared" si="10"/>
        <v>1.129079896575885</v>
      </c>
      <c r="N29" s="8">
        <f>B29/VLOOKUP(A29,'30.03'!A$2:B$43,2,FALSE)-1</f>
        <v>0.19624352331606221</v>
      </c>
      <c r="O29" s="12">
        <f>(B29-VLOOKUP(A29,'30.03'!A$2:B$43,2,FALSE))/G29*1000000</f>
        <v>2.0670711795346692</v>
      </c>
      <c r="P29" s="14">
        <f>B29-2*VLOOKUP(A29,'30.03'!A$2:B$43,2,FALSE)+VLOOKUP(A29,'29.03'!A$2:B$43,2,FALSE)</f>
        <v>293</v>
      </c>
      <c r="Q29" s="30">
        <f t="shared" si="11"/>
        <v>158.63562533838657</v>
      </c>
    </row>
    <row r="30" spans="1:17" ht="15.75" thickBot="1">
      <c r="A30" s="4" t="s">
        <v>63</v>
      </c>
      <c r="B30" s="5">
        <v>2109</v>
      </c>
      <c r="C30" s="5">
        <v>68</v>
      </c>
      <c r="D30" s="5">
        <v>209</v>
      </c>
      <c r="E30" s="6">
        <v>3.2300000000000002E-2</v>
      </c>
      <c r="F30" s="8">
        <f t="shared" si="0"/>
        <v>0.24548736462093862</v>
      </c>
      <c r="G30" s="10">
        <v>18784271</v>
      </c>
      <c r="H30" s="10">
        <v>2789374</v>
      </c>
      <c r="I30" s="11">
        <f t="shared" si="1"/>
        <v>0.14849519579439627</v>
      </c>
      <c r="J30" s="76">
        <f t="shared" si="7"/>
        <v>1832</v>
      </c>
      <c r="K30" s="12">
        <f t="shared" si="8"/>
        <v>0.97528405547385899</v>
      </c>
      <c r="L30" s="13">
        <f t="shared" si="9"/>
        <v>3620.0499875667256</v>
      </c>
      <c r="M30" s="13">
        <f t="shared" si="10"/>
        <v>18.789829783401895</v>
      </c>
      <c r="N30" s="8">
        <f>B30/VLOOKUP(A30,'30.03'!A$2:B$43,2,FALSE)-1</f>
        <v>0.16198347107438016</v>
      </c>
      <c r="O30" s="12">
        <f>(B30-VLOOKUP(A30,'30.03'!A$2:B$43,2,FALSE))/G30*1000000</f>
        <v>15.651392593303196</v>
      </c>
      <c r="P30" s="14">
        <f>B30-2*VLOOKUP(A30,'30.03'!A$2:B$43,2,FALSE)+VLOOKUP(A30,'29.03'!A$2:B$43,2,FALSE)</f>
        <v>-69</v>
      </c>
      <c r="Q30" s="30">
        <f t="shared" si="11"/>
        <v>-32.716927453769557</v>
      </c>
    </row>
    <row r="31" spans="1:17" ht="15.75" thickBot="1">
      <c r="A31" s="4" t="s">
        <v>65</v>
      </c>
      <c r="B31" s="5">
        <v>1453</v>
      </c>
      <c r="C31" s="5">
        <v>8</v>
      </c>
      <c r="D31" s="5">
        <v>115</v>
      </c>
      <c r="E31" s="6">
        <v>5.5999999999999999E-3</v>
      </c>
      <c r="F31" s="8">
        <f t="shared" si="0"/>
        <v>6.5040650406504072E-2</v>
      </c>
      <c r="G31" s="10">
        <v>35185636</v>
      </c>
      <c r="H31" s="10">
        <v>1034829</v>
      </c>
      <c r="I31" s="11">
        <f t="shared" si="1"/>
        <v>2.9410552647108609E-2</v>
      </c>
      <c r="J31" s="76">
        <f t="shared" si="7"/>
        <v>1330</v>
      </c>
      <c r="K31" s="12">
        <f t="shared" si="8"/>
        <v>0.37799515688731622</v>
      </c>
      <c r="L31" s="13">
        <f t="shared" si="9"/>
        <v>227.36550790214508</v>
      </c>
      <c r="M31" s="13">
        <f t="shared" si="10"/>
        <v>2.9316046941945575</v>
      </c>
      <c r="N31" s="8">
        <f>B31/VLOOKUP(A31,'30.03'!A$2:B$43,2,FALSE)-1</f>
        <v>0.11855273287143953</v>
      </c>
      <c r="O31" s="12">
        <f>(B31-VLOOKUP(A31,'30.03'!A$2:B$43,2,FALSE))/G31*1000000</f>
        <v>4.3767860271162933</v>
      </c>
      <c r="P31" s="14">
        <f>B31-2*VLOOKUP(A31,'30.03'!A$2:B$43,2,FALSE)+VLOOKUP(A31,'29.03'!A$2:B$43,2,FALSE)</f>
        <v>58</v>
      </c>
      <c r="Q31" s="30">
        <f t="shared" si="11"/>
        <v>39.917412250516179</v>
      </c>
    </row>
    <row r="32" spans="1:17" ht="15.75" thickBot="1">
      <c r="A32" s="4" t="s">
        <v>4</v>
      </c>
      <c r="B32" s="5">
        <v>164359</v>
      </c>
      <c r="C32" s="5">
        <v>3173</v>
      </c>
      <c r="D32" s="5">
        <v>5507</v>
      </c>
      <c r="E32" s="6">
        <v>1.9400000000000001E-2</v>
      </c>
      <c r="F32" s="8">
        <f t="shared" si="0"/>
        <v>0.36555299539170505</v>
      </c>
      <c r="G32" s="10">
        <v>333453848</v>
      </c>
      <c r="H32" s="10">
        <v>43701886</v>
      </c>
      <c r="I32" s="11">
        <f t="shared" si="1"/>
        <v>0.13105827466714373</v>
      </c>
      <c r="J32" s="76">
        <f t="shared" si="7"/>
        <v>155679</v>
      </c>
      <c r="K32" s="12">
        <f t="shared" si="8"/>
        <v>4.6686820660111259</v>
      </c>
      <c r="L32" s="13">
        <f t="shared" si="9"/>
        <v>9515.5597064814792</v>
      </c>
      <c r="M32" s="13">
        <f t="shared" si="10"/>
        <v>66.65217397032761</v>
      </c>
      <c r="N32" s="8">
        <f>B32/VLOOKUP(A32,'30.03'!A$2:B$43,2,FALSE)-1</f>
        <v>0.15149753038848224</v>
      </c>
      <c r="O32" s="12">
        <f>(B32-VLOOKUP(A32,'30.03'!A$2:B$43,2,FALSE))/G32*1000000</f>
        <v>64.848554394250087</v>
      </c>
      <c r="P32" s="14">
        <f>B32-2*VLOOKUP(A32,'30.03'!A$2:B$43,2,FALSE)+VLOOKUP(A32,'29.03'!A$2:B$43,2,FALSE)</f>
        <v>3353</v>
      </c>
      <c r="Q32" s="30">
        <f t="shared" si="11"/>
        <v>20.400464836120928</v>
      </c>
    </row>
    <row r="33" spans="1:17" ht="15.75" thickBot="1">
      <c r="A33" s="4" t="s">
        <v>61</v>
      </c>
      <c r="B33" s="5">
        <v>1651</v>
      </c>
      <c r="C33" s="5">
        <v>10</v>
      </c>
      <c r="D33" s="5">
        <v>342</v>
      </c>
      <c r="E33" s="6">
        <v>6.1000000000000004E-3</v>
      </c>
      <c r="F33" s="8">
        <f t="shared" si="0"/>
        <v>2.8409090909090908E-2</v>
      </c>
      <c r="G33" s="10">
        <v>69192246</v>
      </c>
      <c r="H33" s="10">
        <v>6372512</v>
      </c>
      <c r="I33" s="11">
        <f t="shared" si="1"/>
        <v>9.2098643538757213E-2</v>
      </c>
      <c r="J33" s="76">
        <f t="shared" si="7"/>
        <v>1299</v>
      </c>
      <c r="K33" s="12">
        <f t="shared" si="8"/>
        <v>0.18773779940602017</v>
      </c>
      <c r="L33" s="13">
        <f t="shared" si="9"/>
        <v>144.52486482372606</v>
      </c>
      <c r="M33" s="13">
        <f t="shared" si="10"/>
        <v>1.6472030864911242</v>
      </c>
      <c r="N33" s="8">
        <f>B33/VLOOKUP(A33,'30.03'!A$2:B$43,2,FALSE)-1</f>
        <v>8.3333333333333259E-2</v>
      </c>
      <c r="O33" s="12">
        <f>(B33-VLOOKUP(A33,'30.03'!A$2:B$43,2,FALSE))/G33*1000000</f>
        <v>1.835465783261321</v>
      </c>
      <c r="P33" s="14">
        <f>B33-2*VLOOKUP(A33,'30.03'!A$2:B$43,2,FALSE)+VLOOKUP(A33,'29.03'!A$2:B$43,2,FALSE)</f>
        <v>-9</v>
      </c>
      <c r="Q33" s="30">
        <f t="shared" si="11"/>
        <v>-5.4512416717141132</v>
      </c>
    </row>
    <row r="34" spans="1:17" ht="15.75" thickBot="1">
      <c r="A34" s="4" t="s">
        <v>38</v>
      </c>
      <c r="B34" s="5">
        <v>10827</v>
      </c>
      <c r="C34" s="5">
        <v>168</v>
      </c>
      <c r="D34" s="5">
        <v>162</v>
      </c>
      <c r="E34" s="6">
        <v>1.5599999999999999E-2</v>
      </c>
      <c r="F34" s="8">
        <f t="shared" si="0"/>
        <v>0.50909090909090904</v>
      </c>
      <c r="G34" s="10">
        <v>85230581</v>
      </c>
      <c r="H34" s="10">
        <v>5330596</v>
      </c>
      <c r="I34" s="11">
        <f t="shared" si="1"/>
        <v>6.2543231988527681E-2</v>
      </c>
      <c r="J34" s="76">
        <f t="shared" si="7"/>
        <v>10497</v>
      </c>
      <c r="K34" s="12">
        <f t="shared" si="8"/>
        <v>1.2316001928932059</v>
      </c>
      <c r="L34" s="13">
        <f t="shared" si="9"/>
        <v>1971.1234867682058</v>
      </c>
      <c r="M34" s="13">
        <f t="shared" si="10"/>
        <v>15.58087310300694</v>
      </c>
      <c r="N34" s="8">
        <f>B34/VLOOKUP(A34,'30.03'!A$2:B$43,2,FALSE)-1</f>
        <v>0.17467722686340448</v>
      </c>
      <c r="O34" s="12">
        <f>(B34-VLOOKUP(A34,'30.03'!A$2:B$43,2,FALSE))/G34*1000000</f>
        <v>18.889933414861972</v>
      </c>
      <c r="P34" s="14">
        <f>B34-2*VLOOKUP(A34,'30.03'!A$2:B$43,2,FALSE)+VLOOKUP(A34,'29.03'!A$2:B$43,2,FALSE)</f>
        <v>-205</v>
      </c>
      <c r="Q34" s="30">
        <f t="shared" si="11"/>
        <v>-18.934146116191005</v>
      </c>
    </row>
    <row r="35" spans="1:17" ht="15.75" thickBot="1">
      <c r="A35" s="4" t="s">
        <v>127</v>
      </c>
      <c r="B35" s="5">
        <v>1546</v>
      </c>
      <c r="C35" s="5">
        <v>78</v>
      </c>
      <c r="D35" s="5">
        <v>42</v>
      </c>
      <c r="E35" s="6">
        <v>5.0500000000000003E-2</v>
      </c>
      <c r="F35" s="8">
        <f t="shared" si="0"/>
        <v>0.65</v>
      </c>
      <c r="G35" s="10">
        <v>108481655</v>
      </c>
      <c r="H35" s="10">
        <v>4614648</v>
      </c>
      <c r="I35" s="11">
        <f t="shared" si="1"/>
        <v>4.253851031310317E-2</v>
      </c>
      <c r="J35" s="76">
        <f t="shared" si="7"/>
        <v>1426</v>
      </c>
      <c r="K35" s="12">
        <f t="shared" si="8"/>
        <v>0.13145079691123812</v>
      </c>
      <c r="L35" s="13">
        <f t="shared" si="9"/>
        <v>719.01557917788034</v>
      </c>
      <c r="M35" s="13">
        <f t="shared" si="10"/>
        <v>3.074331974177932</v>
      </c>
      <c r="N35" s="8">
        <f>B35/VLOOKUP(A35,'30.03'!A$2:B$43,2,FALSE)-1</f>
        <v>9.0267983074753255E-2</v>
      </c>
      <c r="O35" s="12">
        <f>(B35-VLOOKUP(A35,'30.03'!A$2:B$43,2,FALSE))/G35*1000000</f>
        <v>1.1799230017278035</v>
      </c>
      <c r="P35" s="14">
        <f>B35-2*VLOOKUP(A35,'30.03'!A$2:B$43,2,FALSE)+VLOOKUP(A35,'29.03'!A$2:B$43,2,FALSE)</f>
        <v>128</v>
      </c>
      <c r="Q35" s="30">
        <f t="shared" si="11"/>
        <v>82.79430789133248</v>
      </c>
    </row>
    <row r="36" spans="1:17" ht="15.75" thickBot="1">
      <c r="A36" s="4" t="s">
        <v>67</v>
      </c>
      <c r="B36" s="5">
        <v>1384</v>
      </c>
      <c r="C36" s="5">
        <v>13</v>
      </c>
      <c r="D36" s="5">
        <v>10</v>
      </c>
      <c r="E36" s="6">
        <v>9.4000000000000004E-3</v>
      </c>
      <c r="F36" s="8">
        <f t="shared" si="0"/>
        <v>0.56521739130434778</v>
      </c>
      <c r="G36" s="10">
        <v>5636544</v>
      </c>
      <c r="H36" s="10">
        <v>1003032</v>
      </c>
      <c r="I36" s="11">
        <f t="shared" si="1"/>
        <v>0.17795159587151277</v>
      </c>
      <c r="J36" s="76">
        <f t="shared" si="7"/>
        <v>1361</v>
      </c>
      <c r="K36" s="12">
        <f t="shared" si="8"/>
        <v>2.41460015214997</v>
      </c>
      <c r="L36" s="13">
        <f t="shared" si="9"/>
        <v>2306.377808813344</v>
      </c>
      <c r="M36" s="13">
        <f t="shared" si="10"/>
        <v>23.59868684498359</v>
      </c>
      <c r="N36" s="8">
        <f>B36/VLOOKUP(A36,'30.03'!A$2:B$43,2,FALSE)-1</f>
        <v>0.11612903225806459</v>
      </c>
      <c r="O36" s="12">
        <f>(B36-VLOOKUP(A36,'30.03'!A$2:B$43,2,FALSE))/G36*1000000</f>
        <v>25.547569574547808</v>
      </c>
      <c r="P36" s="14">
        <f>B36-2*VLOOKUP(A36,'30.03'!A$2:B$43,2,FALSE)+VLOOKUP(A36,'29.03'!A$2:B$43,2,FALSE)</f>
        <v>71</v>
      </c>
      <c r="Q36" s="30">
        <f t="shared" si="11"/>
        <v>51.300578034682083</v>
      </c>
    </row>
    <row r="37" spans="1:17" ht="15.75" thickBot="1">
      <c r="A37" s="4" t="s">
        <v>12</v>
      </c>
      <c r="B37" s="5">
        <v>45170</v>
      </c>
      <c r="C37" s="5">
        <v>3030</v>
      </c>
      <c r="D37" s="5">
        <v>7964</v>
      </c>
      <c r="E37" s="6">
        <v>6.7100000000000007E-2</v>
      </c>
      <c r="F37" s="8">
        <f t="shared" si="0"/>
        <v>0.27560487538657452</v>
      </c>
      <c r="G37" s="10">
        <v>65786616</v>
      </c>
      <c r="H37" s="10">
        <v>11009599</v>
      </c>
      <c r="I37" s="11">
        <f t="shared" si="1"/>
        <v>0.16735317408635214</v>
      </c>
      <c r="J37" s="76">
        <f t="shared" si="7"/>
        <v>34176</v>
      </c>
      <c r="K37" s="12">
        <f t="shared" si="8"/>
        <v>5.1949776532053269</v>
      </c>
      <c r="L37" s="13">
        <f t="shared" si="9"/>
        <v>46058.000612160991</v>
      </c>
      <c r="M37" s="13">
        <f t="shared" si="10"/>
        <v>154.68363970746665</v>
      </c>
      <c r="N37" s="8">
        <f>B37/VLOOKUP(A37,'30.03'!A$2:B$43,2,FALSE)-1</f>
        <v>0.12435903818389993</v>
      </c>
      <c r="O37" s="12">
        <f>(B37-VLOOKUP(A37,'30.03'!A$2:B$43,2,FALSE))/G37*1000000</f>
        <v>75.942498699127498</v>
      </c>
      <c r="P37" s="14">
        <f>B37-2*VLOOKUP(A37,'30.03'!A$2:B$43,2,FALSE)+VLOOKUP(A37,'29.03'!A$2:B$43,2,FALSE)</f>
        <v>2927</v>
      </c>
      <c r="Q37" s="30">
        <f t="shared" si="11"/>
        <v>64.799645782599072</v>
      </c>
    </row>
    <row r="38" spans="1:17" ht="15.75" thickBot="1">
      <c r="A38" s="4" t="s">
        <v>50</v>
      </c>
      <c r="B38" s="5">
        <v>3002</v>
      </c>
      <c r="C38" s="5">
        <v>24</v>
      </c>
      <c r="D38" s="5">
        <v>25</v>
      </c>
      <c r="E38" s="6">
        <v>8.0000000000000002E-3</v>
      </c>
      <c r="F38" s="8">
        <f t="shared" si="0"/>
        <v>0.48979591836734693</v>
      </c>
      <c r="G38" s="10">
        <v>10581065</v>
      </c>
      <c r="H38" s="10">
        <v>1729195</v>
      </c>
      <c r="I38" s="11">
        <f t="shared" si="1"/>
        <v>0.16342353061813722</v>
      </c>
      <c r="J38" s="76">
        <f t="shared" si="7"/>
        <v>2953</v>
      </c>
      <c r="K38" s="12">
        <f t="shared" si="8"/>
        <v>2.7908343819832884</v>
      </c>
      <c r="L38" s="13">
        <f t="shared" si="9"/>
        <v>2268.2026809210602</v>
      </c>
      <c r="M38" s="13">
        <f t="shared" si="10"/>
        <v>25.159845045669826</v>
      </c>
      <c r="N38" s="8">
        <f>B38/VLOOKUP(A38,'30.03'!A$2:B$43,2,FALSE)-1</f>
        <v>6.5672701455449012E-2</v>
      </c>
      <c r="O38" s="12">
        <f>(B38-VLOOKUP(A38,'30.03'!A$2:B$43,2,FALSE))/G38*1000000</f>
        <v>17.484062332099839</v>
      </c>
      <c r="P38" s="14">
        <f>B38-2*VLOOKUP(A38,'30.03'!A$2:B$43,2,FALSE)+VLOOKUP(A38,'29.03'!A$2:B$43,2,FALSE)</f>
        <v>37</v>
      </c>
      <c r="Q38" s="30">
        <f t="shared" si="11"/>
        <v>12.325116588940705</v>
      </c>
    </row>
    <row r="39" spans="1:17" ht="15.75" thickBot="1">
      <c r="A39" s="4" t="s">
        <v>55</v>
      </c>
      <c r="B39" s="5">
        <v>2449</v>
      </c>
      <c r="C39" s="5">
        <v>8</v>
      </c>
      <c r="D39" s="5">
        <v>156</v>
      </c>
      <c r="E39" s="6">
        <v>3.3E-3</v>
      </c>
      <c r="F39" s="8">
        <f t="shared" si="0"/>
        <v>4.878048780487805E-2</v>
      </c>
      <c r="G39" s="9">
        <v>18875673</v>
      </c>
      <c r="H39" s="10">
        <v>1811116</v>
      </c>
      <c r="I39" s="11">
        <f t="shared" si="1"/>
        <v>9.5949744414411078E-2</v>
      </c>
      <c r="J39" s="76">
        <f t="shared" si="7"/>
        <v>2285</v>
      </c>
      <c r="K39" s="12">
        <f t="shared" si="8"/>
        <v>1.2105528634661133</v>
      </c>
      <c r="L39" s="13">
        <f t="shared" si="9"/>
        <v>423.82594782183395</v>
      </c>
      <c r="M39" s="13">
        <f t="shared" si="10"/>
        <v>7.1628466041578784</v>
      </c>
      <c r="N39" s="8">
        <f>B39/VLOOKUP(A39,'30.03'!A$2:B$43,2,FALSE)-1</f>
        <v>0.14492753623188404</v>
      </c>
      <c r="O39" s="12">
        <f>(B39-VLOOKUP(A39,'30.03'!A$2:B$43,2,FALSE))/G39*1000000</f>
        <v>16.423255478096063</v>
      </c>
      <c r="P39" s="14">
        <f>B39-2*VLOOKUP(A39,'30.03'!A$2:B$43,2,FALSE)+VLOOKUP(A39,'29.03'!A$2:B$43,2,FALSE)</f>
        <v>80</v>
      </c>
      <c r="Q39" s="30">
        <f t="shared" si="11"/>
        <v>32.666394446712943</v>
      </c>
    </row>
    <row r="40" spans="1:17" ht="15.75" thickBot="1">
      <c r="A40" s="4" t="s">
        <v>14</v>
      </c>
      <c r="B40" s="5">
        <v>15922</v>
      </c>
      <c r="C40" s="5">
        <v>359</v>
      </c>
      <c r="D40" s="5">
        <v>1823</v>
      </c>
      <c r="E40" s="6">
        <v>2.2599999999999999E-2</v>
      </c>
      <c r="F40" s="8">
        <f t="shared" si="0"/>
        <v>0.16452795600366635</v>
      </c>
      <c r="G40" s="10">
        <v>8769314</v>
      </c>
      <c r="H40" s="10">
        <v>1482447</v>
      </c>
      <c r="I40" s="11">
        <f t="shared" si="1"/>
        <v>0.16904936919809235</v>
      </c>
      <c r="J40" s="76">
        <f t="shared" si="7"/>
        <v>13740</v>
      </c>
      <c r="K40" s="12">
        <f t="shared" si="8"/>
        <v>15.66827234148532</v>
      </c>
      <c r="L40" s="13">
        <f t="shared" si="9"/>
        <v>40938.207937359752</v>
      </c>
      <c r="M40" s="13">
        <f t="shared" si="10"/>
        <v>253.26487935260755</v>
      </c>
      <c r="N40" s="8">
        <f>B40/VLOOKUP(A40,'30.03'!A$2:B$43,2,FALSE)-1</f>
        <v>7.3706925618720165E-2</v>
      </c>
      <c r="O40" s="12">
        <f>(B40-VLOOKUP(A40,'30.03'!A$2:B$43,2,FALSE))/G40*1000000</f>
        <v>124.63916789842399</v>
      </c>
      <c r="P40" s="14">
        <f>B40-2*VLOOKUP(A40,'30.03'!A$2:B$43,2,FALSE)+VLOOKUP(A40,'29.03'!A$2:B$43,2,FALSE)</f>
        <v>453</v>
      </c>
      <c r="Q40" s="30">
        <f t="shared" si="11"/>
        <v>28.451199598040446</v>
      </c>
    </row>
    <row r="41" spans="1:17" ht="15.75" thickBot="1">
      <c r="A41" s="4" t="s">
        <v>34</v>
      </c>
      <c r="B41" s="5">
        <v>4028</v>
      </c>
      <c r="C41" s="5">
        <v>146</v>
      </c>
      <c r="D41" s="5">
        <v>16</v>
      </c>
      <c r="E41" s="6">
        <v>3.6299999999999999E-2</v>
      </c>
      <c r="F41" s="8">
        <f t="shared" si="0"/>
        <v>0.90123456790123457</v>
      </c>
      <c r="G41" s="10">
        <v>10171617</v>
      </c>
      <c r="H41" s="10">
        <v>2002557</v>
      </c>
      <c r="I41" s="11">
        <f t="shared" si="1"/>
        <v>0.19687695673165831</v>
      </c>
      <c r="J41" s="76">
        <f t="shared" si="7"/>
        <v>3866</v>
      </c>
      <c r="K41" s="12">
        <f t="shared" si="8"/>
        <v>3.8007722862549782</v>
      </c>
      <c r="L41" s="13">
        <f t="shared" si="9"/>
        <v>14353.666678562513</v>
      </c>
      <c r="M41" s="13">
        <f t="shared" si="10"/>
        <v>73.861369143837265</v>
      </c>
      <c r="N41" s="8">
        <f>B41/VLOOKUP(A41,'30.03'!A$2:B$43,2,FALSE)-1</f>
        <v>8.8648648648648631E-2</v>
      </c>
      <c r="O41" s="12">
        <f>(B41-VLOOKUP(A41,'30.03'!A$2:B$43,2,FALSE))/G41*1000000</f>
        <v>32.246593634030852</v>
      </c>
      <c r="P41" s="14">
        <f>B41-2*VLOOKUP(A41,'30.03'!A$2:B$43,2,FALSE)+VLOOKUP(A41,'29.03'!A$2:B$43,2,FALSE)</f>
        <v>75</v>
      </c>
      <c r="Q41" s="30">
        <f t="shared" si="11"/>
        <v>18.619662363455809</v>
      </c>
    </row>
    <row r="42" spans="1:17" ht="15.75" thickBot="1">
      <c r="A42" s="4" t="s">
        <v>53</v>
      </c>
      <c r="B42" s="5">
        <v>1966</v>
      </c>
      <c r="C42" s="5">
        <v>62</v>
      </c>
      <c r="D42" s="5">
        <v>54</v>
      </c>
      <c r="E42" s="6">
        <v>3.1600000000000003E-2</v>
      </c>
      <c r="F42" s="8">
        <f t="shared" si="0"/>
        <v>0.53448275862068961</v>
      </c>
      <c r="G42" s="9">
        <v>17372892</v>
      </c>
      <c r="H42" s="10">
        <v>1112493</v>
      </c>
      <c r="I42" s="11">
        <f t="shared" si="1"/>
        <v>6.4036143205172744E-2</v>
      </c>
      <c r="J42" s="76">
        <f t="shared" si="7"/>
        <v>1850</v>
      </c>
      <c r="K42" s="12">
        <f t="shared" si="8"/>
        <v>1.0648773963482878</v>
      </c>
      <c r="L42" s="13">
        <f t="shared" si="9"/>
        <v>3568.7783012753434</v>
      </c>
      <c r="M42" s="13">
        <f t="shared" si="10"/>
        <v>19.494387257891315</v>
      </c>
      <c r="N42" s="8">
        <f>B42/VLOOKUP(A42,'30.03'!A$2:B$43,2,FALSE)-1</f>
        <v>2.1829521829521914E-2</v>
      </c>
      <c r="O42" s="12">
        <f>(B42-VLOOKUP(A42,'30.03'!A$2:B$43,2,FALSE))/G42*1000000</f>
        <v>2.4175594944123295</v>
      </c>
      <c r="P42" s="14">
        <f>B42-2*VLOOKUP(A42,'30.03'!A$2:B$43,2,FALSE)+VLOOKUP(A42,'29.03'!A$2:B$43,2,FALSE)</f>
        <v>-47</v>
      </c>
      <c r="Q42" s="30">
        <f t="shared" si="11"/>
        <v>-23.906408952187185</v>
      </c>
    </row>
    <row r="43" spans="1:17" ht="15.75" thickBot="1">
      <c r="A43" s="4" t="s">
        <v>74</v>
      </c>
      <c r="B43" s="5">
        <v>1326</v>
      </c>
      <c r="C43" s="5">
        <v>3</v>
      </c>
      <c r="D43" s="5">
        <v>31</v>
      </c>
      <c r="E43" s="6">
        <v>2.3E-3</v>
      </c>
      <c r="F43" s="8">
        <f t="shared" si="0"/>
        <v>8.8235294117647065E-2</v>
      </c>
      <c r="G43" s="10">
        <v>57370084</v>
      </c>
      <c r="H43" s="10">
        <v>3253808</v>
      </c>
      <c r="I43" s="11">
        <f t="shared" si="1"/>
        <v>5.6716110089711565E-2</v>
      </c>
      <c r="J43" s="76">
        <f t="shared" si="7"/>
        <v>1292</v>
      </c>
      <c r="K43" s="12">
        <f t="shared" si="8"/>
        <v>0.22520448113689359</v>
      </c>
      <c r="L43" s="13">
        <f t="shared" si="9"/>
        <v>52.292062183489222</v>
      </c>
      <c r="M43" s="13">
        <f t="shared" si="10"/>
        <v>1.0851915375458316</v>
      </c>
      <c r="N43" s="8">
        <f>B43/VLOOKUP(A43,'30.03'!A$2:B$43,2,FALSE)-1</f>
        <v>3.5937499999999956E-2</v>
      </c>
      <c r="O43" s="12">
        <f>(B43-VLOOKUP(A43,'30.03'!A$2:B$43,2,FALSE))/G43*1000000</f>
        <v>0.80181162014683471</v>
      </c>
      <c r="P43" s="14">
        <f>B43-2*VLOOKUP(A43,'30.03'!A$2:B$43,2,FALSE)+VLOOKUP(A43,'29.03'!A$2:B$43,2,FALSE)</f>
        <v>-47</v>
      </c>
      <c r="Q43" s="30">
        <f t="shared" si="11"/>
        <v>-35.444947209653094</v>
      </c>
    </row>
    <row r="44" spans="1:17" ht="15.75" thickBot="1">
      <c r="A44" s="4" t="s">
        <v>18</v>
      </c>
      <c r="B44" s="5">
        <v>9786</v>
      </c>
      <c r="C44" s="5">
        <v>162</v>
      </c>
      <c r="D44" s="5">
        <v>5408</v>
      </c>
      <c r="E44" s="6">
        <v>1.66E-2</v>
      </c>
      <c r="F44" s="8">
        <f t="shared" si="0"/>
        <v>2.9084380610412925E-2</v>
      </c>
      <c r="G44" s="10">
        <v>51468581</v>
      </c>
      <c r="H44" s="10">
        <v>5875156</v>
      </c>
      <c r="I44" s="11">
        <f t="shared" si="1"/>
        <v>0.11415033960232943</v>
      </c>
      <c r="J44" s="76">
        <f t="shared" si="7"/>
        <v>4216</v>
      </c>
      <c r="K44" s="12">
        <f t="shared" si="8"/>
        <v>0.81914051603637572</v>
      </c>
      <c r="L44" s="13">
        <f t="shared" si="9"/>
        <v>3147.5513187355991</v>
      </c>
      <c r="M44" s="13">
        <f t="shared" si="10"/>
        <v>16.057044595690869</v>
      </c>
      <c r="N44" s="8">
        <f>B44/VLOOKUP(A44,'30.03'!A$2:B$43,2,FALSE)-1</f>
        <v>2.118334550766976E-2</v>
      </c>
      <c r="O44" s="12">
        <f>(B44-VLOOKUP(A44,'30.03'!A$2:B$43,2,FALSE))/G44*1000000</f>
        <v>3.9441538129834974</v>
      </c>
      <c r="P44" s="14">
        <f>B44-2*VLOOKUP(A44,'30.03'!A$2:B$43,2,FALSE)+VLOOKUP(A44,'29.03'!A$2:B$43,2,FALSE)</f>
        <v>203</v>
      </c>
      <c r="Q44" s="30">
        <f t="shared" si="11"/>
        <v>20.743919885550788</v>
      </c>
    </row>
    <row r="45" spans="1:17" ht="15.75" thickBot="1">
      <c r="A45" s="4" t="s">
        <v>42</v>
      </c>
      <c r="B45" s="5">
        <v>1953</v>
      </c>
      <c r="C45" s="5">
        <v>56</v>
      </c>
      <c r="D45" s="5">
        <v>424</v>
      </c>
      <c r="E45" s="6">
        <v>2.87E-2</v>
      </c>
      <c r="F45" s="8">
        <f t="shared" si="0"/>
        <v>0.11666666666666667</v>
      </c>
      <c r="G45" s="10">
        <v>125903471</v>
      </c>
      <c r="H45" s="10">
        <v>28810916</v>
      </c>
      <c r="I45" s="11">
        <f t="shared" si="1"/>
        <v>0.22883337346593088</v>
      </c>
      <c r="J45" s="76">
        <f t="shared" si="7"/>
        <v>1473</v>
      </c>
      <c r="K45" s="12">
        <f t="shared" si="8"/>
        <v>0.11699439167963843</v>
      </c>
      <c r="L45" s="13">
        <f t="shared" si="9"/>
        <v>444.78519579495946</v>
      </c>
      <c r="M45" s="13">
        <f t="shared" si="10"/>
        <v>2.2811701692363977</v>
      </c>
      <c r="N45" s="8">
        <f>B45/VLOOKUP(A45,'30.03'!A$2:B$43,2,FALSE)-1</f>
        <v>4.6623794212218739E-2</v>
      </c>
      <c r="O45" s="12">
        <f>(B45-VLOOKUP(A45,'30.03'!A$2:B$43,2,FALSE))/G45*1000000</f>
        <v>0.69100557203859769</v>
      </c>
      <c r="P45" s="14">
        <f>B45-2*VLOOKUP(A45,'30.03'!A$2:B$43,2,FALSE)+VLOOKUP(A45,'29.03'!A$2:B$43,2,FALSE)</f>
        <v>27</v>
      </c>
      <c r="Q45" s="30">
        <f t="shared" si="11"/>
        <v>13.82488479262673</v>
      </c>
    </row>
  </sheetData>
  <sortState ref="A2:Q45">
    <sortCondition ref="A3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J2" sqref="J2:Q48"/>
    </sheetView>
  </sheetViews>
  <sheetFormatPr defaultRowHeight="15"/>
  <cols>
    <col min="1" max="1" width="19.85546875" customWidth="1"/>
    <col min="6" max="6" width="9.28515625" customWidth="1"/>
    <col min="7" max="7" width="14.140625" customWidth="1"/>
    <col min="8" max="8" width="11.28515625" customWidth="1"/>
    <col min="10" max="10" width="9.7109375" bestFit="1" customWidth="1"/>
    <col min="16" max="16" width="11" customWidth="1"/>
  </cols>
  <sheetData>
    <row r="1" spans="1:17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 ht="15.75" thickBot="1">
      <c r="A2" s="1" t="s">
        <v>40</v>
      </c>
      <c r="B2" s="2">
        <v>4862</v>
      </c>
      <c r="C2" s="2">
        <v>21</v>
      </c>
      <c r="D2" s="2">
        <v>345</v>
      </c>
      <c r="E2" s="3">
        <v>4.4000000000000003E-3</v>
      </c>
      <c r="F2" s="8">
        <f t="shared" ref="F2:F48" si="0">IF(C2&gt;0,C2/(C2+D2),0)</f>
        <v>5.737704918032787E-2</v>
      </c>
      <c r="G2" s="9">
        <v>25812476</v>
      </c>
      <c r="H2" s="10">
        <v>3607226</v>
      </c>
      <c r="I2" s="11">
        <f t="shared" ref="I2:I48" si="1">H2/G2</f>
        <v>0.13974738417190199</v>
      </c>
      <c r="J2" s="12">
        <f>B2-C2-D2</f>
        <v>4496</v>
      </c>
      <c r="K2" s="12">
        <f>J2/G2*10000</f>
        <v>1.741793387042762</v>
      </c>
      <c r="L2" s="13">
        <f>C2/G2*1000000000</f>
        <v>813.56007846748219</v>
      </c>
      <c r="M2" s="13">
        <f>SQRT(J2*C2)/G2*1000000</f>
        <v>11.904005899850063</v>
      </c>
      <c r="N2" s="8">
        <f>B2/VLOOKUP(A2,'31.03'!A$2:B$46,2,FALSE)-1</f>
        <v>6.6929997805573738E-2</v>
      </c>
      <c r="O2" s="12">
        <f>(B2-VLOOKUP(A2,'31.03'!A$2:B$46,2,FALSE))/G2*1000000</f>
        <v>11.815991615837241</v>
      </c>
      <c r="P2" s="14">
        <f>B2-2*VLOOKUP(A2,'31.03'!A$2:B$46,2,FALSE)+VLOOKUP(A2,'30.03'!A$2:B$46,2,FALSE)</f>
        <v>-89</v>
      </c>
      <c r="Q2" s="30">
        <f>P2/B2*1000</f>
        <v>-18.305224187577128</v>
      </c>
    </row>
    <row r="3" spans="1:17" ht="15.75" thickBot="1">
      <c r="A3" s="4" t="s">
        <v>22</v>
      </c>
      <c r="B3" s="5">
        <v>10366</v>
      </c>
      <c r="C3" s="5">
        <v>128</v>
      </c>
      <c r="D3" s="5">
        <v>1095</v>
      </c>
      <c r="E3" s="6">
        <v>1.24E-2</v>
      </c>
      <c r="F3" s="8">
        <f t="shared" si="0"/>
        <v>0.10466067048242028</v>
      </c>
      <c r="G3" s="10">
        <v>8692741</v>
      </c>
      <c r="H3" s="10">
        <v>1585001</v>
      </c>
      <c r="I3" s="11">
        <f t="shared" si="1"/>
        <v>0.18233615841079356</v>
      </c>
      <c r="J3" s="12">
        <f t="shared" ref="J3:J48" si="2">B3-C3-D3</f>
        <v>9143</v>
      </c>
      <c r="K3" s="12">
        <f t="shared" ref="K3:K48" si="3">J3/G3*10000</f>
        <v>10.517971259007947</v>
      </c>
      <c r="L3" s="13">
        <f t="shared" ref="L3:L48" si="4">C3/G3*1000000000</f>
        <v>14724.92968558479</v>
      </c>
      <c r="M3" s="13">
        <f t="shared" ref="M3:M48" si="5">SQRT(J3*C3)/G3*1000000</f>
        <v>124.44934199259302</v>
      </c>
      <c r="N3" s="8">
        <f>B3/VLOOKUP(A3,'31.03'!A$2:B$46,2,FALSE)-1</f>
        <v>6.0785918952108053E-2</v>
      </c>
      <c r="O3" s="12">
        <f>(B3-VLOOKUP(A3,'31.03'!A$2:B$46,2,FALSE))/G3*1000000</f>
        <v>68.332876822166909</v>
      </c>
      <c r="P3" s="14">
        <f>B3-2*VLOOKUP(A3,'31.03'!A$2:B$46,2,FALSE)+VLOOKUP(A3,'30.03'!A$2:B$46,2,FALSE)</f>
        <v>-365</v>
      </c>
      <c r="Q3" s="30">
        <f t="shared" ref="Q3:Q48" si="6">P3/B3*1000</f>
        <v>-35.211267605633807</v>
      </c>
    </row>
    <row r="4" spans="1:17" ht="15.75" thickBot="1">
      <c r="A4" s="4" t="s">
        <v>131</v>
      </c>
      <c r="B4" s="5">
        <v>1054</v>
      </c>
      <c r="C4" s="5">
        <v>27</v>
      </c>
      <c r="D4" s="5">
        <v>240</v>
      </c>
      <c r="E4" s="6">
        <v>2.5700000000000001E-2</v>
      </c>
      <c r="F4" s="8">
        <f t="shared" si="0"/>
        <v>0.10112359550561797</v>
      </c>
      <c r="G4" s="10">
        <v>45603404</v>
      </c>
      <c r="H4" s="10">
        <v>5013375</v>
      </c>
      <c r="I4" s="11">
        <f t="shared" si="1"/>
        <v>0.10993422771686079</v>
      </c>
      <c r="J4" s="12">
        <f t="shared" si="2"/>
        <v>787</v>
      </c>
      <c r="K4" s="12">
        <f t="shared" si="3"/>
        <v>0.17257483673806454</v>
      </c>
      <c r="L4" s="13">
        <f t="shared" si="4"/>
        <v>592.06106631864589</v>
      </c>
      <c r="M4" s="13">
        <f t="shared" si="5"/>
        <v>3.196479968010197</v>
      </c>
      <c r="N4" s="8" t="e">
        <f>B4/VLOOKUP(A4,'31.03'!A$2:B$46,2,FALSE)-1</f>
        <v>#N/A</v>
      </c>
      <c r="O4" s="12" t="e">
        <f>(B4-VLOOKUP(A4,'31.03'!A$2:B$46,2,FALSE))/G4*1000000</f>
        <v>#N/A</v>
      </c>
      <c r="P4" s="14" t="e">
        <f>B4-2*VLOOKUP(A4,'31.03'!A$2:B$46,2,FALSE)+VLOOKUP(A4,'30.03'!A$2:B$46,2,FALSE)</f>
        <v>#N/A</v>
      </c>
      <c r="Q4" s="30" t="e">
        <f t="shared" si="6"/>
        <v>#N/A</v>
      </c>
    </row>
    <row r="5" spans="1:17" ht="15.75" thickBot="1">
      <c r="A5" s="4" t="s">
        <v>24</v>
      </c>
      <c r="B5" s="5">
        <v>12775</v>
      </c>
      <c r="C5" s="5">
        <v>705</v>
      </c>
      <c r="D5" s="5">
        <v>1698</v>
      </c>
      <c r="E5" s="6">
        <v>5.5199999999999999E-2</v>
      </c>
      <c r="F5" s="8">
        <f t="shared" si="0"/>
        <v>0.29338327091136079</v>
      </c>
      <c r="G5" s="10">
        <v>25812476</v>
      </c>
      <c r="H5" s="10">
        <v>2099099</v>
      </c>
      <c r="I5" s="11">
        <f t="shared" si="1"/>
        <v>8.1321102245286353E-2</v>
      </c>
      <c r="J5" s="12">
        <f t="shared" si="2"/>
        <v>10372</v>
      </c>
      <c r="K5" s="12">
        <f t="shared" si="3"/>
        <v>4.0182119685070115</v>
      </c>
      <c r="L5" s="13">
        <f t="shared" si="4"/>
        <v>27312.374062836901</v>
      </c>
      <c r="M5" s="13">
        <f t="shared" si="5"/>
        <v>104.76015862322457</v>
      </c>
      <c r="N5" s="8">
        <f>B5/VLOOKUP(A5,'31.03'!A$2:B$46,2,FALSE)-1</f>
        <v>7.361963190184051E-2</v>
      </c>
      <c r="O5" s="12">
        <f>(B5-VLOOKUP(A5,'31.03'!A$2:B$46,2,FALSE))/G5*1000000</f>
        <v>33.937077558929253</v>
      </c>
      <c r="P5" s="14">
        <f>B5-2*VLOOKUP(A5,'31.03'!A$2:B$46,2,FALSE)+VLOOKUP(A5,'30.03'!A$2:B$46,2,FALSE)</f>
        <v>-187</v>
      </c>
      <c r="Q5" s="30">
        <f t="shared" si="6"/>
        <v>-14.637964774951078</v>
      </c>
    </row>
    <row r="6" spans="1:17" ht="15.75" thickBot="1">
      <c r="A6" s="4" t="s">
        <v>32</v>
      </c>
      <c r="B6" s="5">
        <v>5812</v>
      </c>
      <c r="C6" s="5">
        <v>202</v>
      </c>
      <c r="D6" s="5">
        <v>127</v>
      </c>
      <c r="E6" s="6">
        <v>3.4799999999999998E-2</v>
      </c>
      <c r="F6" s="8">
        <f t="shared" si="0"/>
        <v>0.61398176291793316</v>
      </c>
      <c r="G6" s="9">
        <v>217014289</v>
      </c>
      <c r="H6" s="10">
        <v>14580478</v>
      </c>
      <c r="I6" s="11">
        <f t="shared" si="1"/>
        <v>6.7186718751040403E-2</v>
      </c>
      <c r="J6" s="12">
        <f t="shared" si="2"/>
        <v>5483</v>
      </c>
      <c r="K6" s="12">
        <f t="shared" si="3"/>
        <v>0.25265617417477981</v>
      </c>
      <c r="L6" s="13">
        <f t="shared" si="4"/>
        <v>930.81428384653509</v>
      </c>
      <c r="M6" s="13">
        <f t="shared" si="5"/>
        <v>4.8494945697866605</v>
      </c>
      <c r="N6" s="8">
        <f>B6/VLOOKUP(A6,'31.03'!A$2:B$46,2,FALSE)-1</f>
        <v>0.24694271615533148</v>
      </c>
      <c r="O6" s="12">
        <f>(B6-VLOOKUP(A6,'31.03'!A$2:B$46,2,FALSE))/G6*1000000</f>
        <v>5.3037982213235733</v>
      </c>
      <c r="P6" s="14">
        <f>B6-2*VLOOKUP(A6,'31.03'!A$2:B$46,2,FALSE)+VLOOKUP(A6,'30.03'!A$2:B$46,2,FALSE)</f>
        <v>746</v>
      </c>
      <c r="Q6" s="30">
        <f t="shared" si="6"/>
        <v>128.35512732278045</v>
      </c>
    </row>
    <row r="7" spans="1:17" ht="15.75" thickBot="1">
      <c r="A7" s="4" t="s">
        <v>16</v>
      </c>
      <c r="B7" s="5">
        <v>25150</v>
      </c>
      <c r="C7" s="5">
        <v>1808</v>
      </c>
      <c r="D7" s="5">
        <v>171</v>
      </c>
      <c r="E7" s="6">
        <v>7.1900000000000006E-2</v>
      </c>
      <c r="F7" s="8">
        <f t="shared" si="0"/>
        <v>0.91359272359777666</v>
      </c>
      <c r="G7" s="9">
        <v>66673160</v>
      </c>
      <c r="H7" s="10">
        <v>10980918</v>
      </c>
      <c r="I7" s="11">
        <f t="shared" si="1"/>
        <v>0.16469772844124983</v>
      </c>
      <c r="J7" s="12">
        <f t="shared" si="2"/>
        <v>23171</v>
      </c>
      <c r="K7" s="12">
        <f t="shared" si="3"/>
        <v>3.4753115046594458</v>
      </c>
      <c r="L7" s="13">
        <f t="shared" si="4"/>
        <v>27117.358769255876</v>
      </c>
      <c r="M7" s="13">
        <f t="shared" si="5"/>
        <v>97.077942348801699</v>
      </c>
      <c r="N7" s="8">
        <f>B7/VLOOKUP(A7,'31.03'!A$2:B$46,2,FALSE)-1</f>
        <v>0.12006769395207972</v>
      </c>
      <c r="O7" s="12">
        <f>(B7-VLOOKUP(A7,'31.03'!A$2:B$46,2,FALSE))/G7*1000000</f>
        <v>40.436061527607208</v>
      </c>
      <c r="P7" s="14">
        <f>B7-2*VLOOKUP(A7,'31.03'!A$2:B$46,2,FALSE)+VLOOKUP(A7,'30.03'!A$2:B$46,2,FALSE)</f>
        <v>-236</v>
      </c>
      <c r="Q7" s="30">
        <f t="shared" si="6"/>
        <v>-9.3836978131212714</v>
      </c>
    </row>
    <row r="8" spans="1:17" ht="15.75" thickBot="1">
      <c r="A8" s="4" t="s">
        <v>8</v>
      </c>
      <c r="B8" s="5">
        <v>71808</v>
      </c>
      <c r="C8" s="5">
        <v>775</v>
      </c>
      <c r="D8" s="5">
        <v>16100</v>
      </c>
      <c r="E8" s="6">
        <v>1.0800000000000001E-2</v>
      </c>
      <c r="F8" s="8">
        <f t="shared" si="0"/>
        <v>4.5925925925925926E-2</v>
      </c>
      <c r="G8" s="10">
        <v>81465657</v>
      </c>
      <c r="H8" s="10">
        <v>16771303</v>
      </c>
      <c r="I8" s="11">
        <f t="shared" si="1"/>
        <v>0.20586960957057032</v>
      </c>
      <c r="J8" s="12">
        <f t="shared" si="2"/>
        <v>54933</v>
      </c>
      <c r="K8" s="12">
        <f t="shared" si="3"/>
        <v>6.7430868445583148</v>
      </c>
      <c r="L8" s="13">
        <f t="shared" si="4"/>
        <v>9513.2111927852002</v>
      </c>
      <c r="M8" s="13">
        <f t="shared" si="5"/>
        <v>80.092702066776837</v>
      </c>
      <c r="N8" s="8">
        <f>B8/VLOOKUP(A8,'31.03'!A$2:B$46,2,FALSE)-1</f>
        <v>7.0945996331150951E-2</v>
      </c>
      <c r="O8" s="12">
        <f>(B8-VLOOKUP(A8,'31.03'!A$2:B$46,2,FALSE))/G8*1000000</f>
        <v>58.392704056876383</v>
      </c>
      <c r="P8" s="14">
        <f>B8-2*VLOOKUP(A8,'31.03'!A$2:B$46,2,FALSE)+VLOOKUP(A8,'30.03'!A$2:B$46,2,FALSE)</f>
        <v>141</v>
      </c>
      <c r="Q8" s="30">
        <f t="shared" si="6"/>
        <v>1.9635695187165776</v>
      </c>
    </row>
    <row r="9" spans="1:17" ht="15.75" thickBot="1">
      <c r="A9" s="4" t="s">
        <v>69</v>
      </c>
      <c r="B9" s="5">
        <v>1314</v>
      </c>
      <c r="C9" s="5">
        <v>49</v>
      </c>
      <c r="D9" s="5">
        <v>52</v>
      </c>
      <c r="E9" s="6">
        <v>3.73E-2</v>
      </c>
      <c r="F9" s="8">
        <f t="shared" si="0"/>
        <v>0.48514851485148514</v>
      </c>
      <c r="G9" s="10">
        <v>10748112</v>
      </c>
      <c r="H9" s="10">
        <v>2108406</v>
      </c>
      <c r="I9" s="11">
        <f t="shared" si="1"/>
        <v>0.19616524278868699</v>
      </c>
      <c r="J9" s="12">
        <f t="shared" si="2"/>
        <v>1213</v>
      </c>
      <c r="K9" s="12">
        <f t="shared" si="3"/>
        <v>1.128570301463178</v>
      </c>
      <c r="L9" s="13">
        <f t="shared" si="4"/>
        <v>4558.940212011189</v>
      </c>
      <c r="M9" s="13">
        <f t="shared" si="5"/>
        <v>22.682778774704989</v>
      </c>
      <c r="N9" s="8">
        <f>B9/VLOOKUP(A9,'31.03'!A$2:B$46,2,FALSE)-1</f>
        <v>8.4158415841584233E-2</v>
      </c>
      <c r="O9" s="12">
        <f>(B9-VLOOKUP(A9,'31.03'!A$2:B$46,2,FALSE))/G9*1000000</f>
        <v>9.4900388086763527</v>
      </c>
      <c r="P9" s="14">
        <f>B9-2*VLOOKUP(A9,'31.03'!A$2:B$46,2,FALSE)+VLOOKUP(A9,'30.03'!A$2:B$46,2,FALSE)</f>
        <v>46</v>
      </c>
      <c r="Q9" s="30">
        <f t="shared" si="6"/>
        <v>35.007610350076099</v>
      </c>
    </row>
    <row r="10" spans="1:17" ht="15.75" thickBot="1">
      <c r="A10" s="4" t="s">
        <v>46</v>
      </c>
      <c r="B10" s="5">
        <v>2860</v>
      </c>
      <c r="C10" s="5">
        <v>90</v>
      </c>
      <c r="D10" s="5">
        <v>57</v>
      </c>
      <c r="E10" s="6">
        <v>3.15E-2</v>
      </c>
      <c r="F10" s="8">
        <f t="shared" si="0"/>
        <v>0.61224489795918369</v>
      </c>
      <c r="G10" s="10">
        <v>5783798</v>
      </c>
      <c r="H10" s="10">
        <v>987535</v>
      </c>
      <c r="I10" s="11">
        <f t="shared" si="1"/>
        <v>0.17074161303696983</v>
      </c>
      <c r="J10" s="12">
        <f t="shared" si="2"/>
        <v>2713</v>
      </c>
      <c r="K10" s="12">
        <f t="shared" si="3"/>
        <v>4.6906894051279107</v>
      </c>
      <c r="L10" s="13">
        <f t="shared" si="4"/>
        <v>15560.709416200219</v>
      </c>
      <c r="M10" s="13">
        <f t="shared" si="5"/>
        <v>85.434451361757155</v>
      </c>
      <c r="N10" s="8">
        <f>B10/VLOOKUP(A10,'31.03'!A$2:B$46,2,FALSE)-1</f>
        <v>1.5985790408525657E-2</v>
      </c>
      <c r="O10" s="12">
        <f>(B10-VLOOKUP(A10,'31.03'!A$2:B$46,2,FALSE))/G10*1000000</f>
        <v>7.7803547081001101</v>
      </c>
      <c r="P10" s="14">
        <f>B10-2*VLOOKUP(A10,'31.03'!A$2:B$46,2,FALSE)+VLOOKUP(A10,'30.03'!A$2:B$46,2,FALSE)</f>
        <v>-375</v>
      </c>
      <c r="Q10" s="30">
        <f t="shared" si="6"/>
        <v>-131.11888111888112</v>
      </c>
    </row>
    <row r="11" spans="1:17" ht="26.25" thickBot="1">
      <c r="A11" s="4" t="s">
        <v>132</v>
      </c>
      <c r="B11" s="5">
        <v>1109</v>
      </c>
      <c r="C11" s="5">
        <v>51</v>
      </c>
      <c r="D11" s="5">
        <v>5</v>
      </c>
      <c r="E11" s="6">
        <v>4.5999999999999999E-2</v>
      </c>
      <c r="F11" s="8">
        <f t="shared" si="0"/>
        <v>0.9107142857142857</v>
      </c>
      <c r="G11" s="10">
        <v>11163554</v>
      </c>
      <c r="H11" s="10">
        <v>726176</v>
      </c>
      <c r="I11" s="11">
        <f t="shared" si="1"/>
        <v>6.5048818682652498E-2</v>
      </c>
      <c r="J11" s="12">
        <f t="shared" si="2"/>
        <v>1053</v>
      </c>
      <c r="K11" s="12">
        <f t="shared" si="3"/>
        <v>0.94324800148769838</v>
      </c>
      <c r="L11" s="13">
        <f t="shared" si="4"/>
        <v>4568.4376140429831</v>
      </c>
      <c r="M11" s="13">
        <f t="shared" si="5"/>
        <v>20.758539566566991</v>
      </c>
      <c r="N11" s="8" t="e">
        <f>B11/VLOOKUP(A11,'31.03'!A$2:B$46,2,FALSE)-1</f>
        <v>#N/A</v>
      </c>
      <c r="O11" s="12" t="e">
        <f>(B11-VLOOKUP(A11,'31.03'!A$2:B$46,2,FALSE))/G11*1000000</f>
        <v>#N/A</v>
      </c>
      <c r="P11" s="14" t="e">
        <f>B11-2*VLOOKUP(A11,'31.03'!A$2:B$46,2,FALSE)+VLOOKUP(A11,'30.03'!A$2:B$46,2,FALSE)</f>
        <v>#N/A</v>
      </c>
      <c r="Q11" s="30" t="e">
        <f t="shared" si="6"/>
        <v>#N/A</v>
      </c>
    </row>
    <row r="12" spans="1:17" ht="15.75" thickBot="1">
      <c r="A12" s="4" t="s">
        <v>36</v>
      </c>
      <c r="B12" s="5">
        <v>5591</v>
      </c>
      <c r="C12" s="5">
        <v>21</v>
      </c>
      <c r="D12" s="5">
        <v>226</v>
      </c>
      <c r="E12" s="6">
        <v>3.8E-3</v>
      </c>
      <c r="F12" s="8">
        <f t="shared" si="0"/>
        <v>8.5020242914979755E-2</v>
      </c>
      <c r="G12" s="10">
        <v>8723025</v>
      </c>
      <c r="H12" s="10">
        <v>878824</v>
      </c>
      <c r="I12" s="11">
        <f t="shared" si="1"/>
        <v>0.1007476190885616</v>
      </c>
      <c r="J12" s="12">
        <f t="shared" si="2"/>
        <v>5344</v>
      </c>
      <c r="K12" s="12">
        <f t="shared" si="3"/>
        <v>6.1263151257734556</v>
      </c>
      <c r="L12" s="13">
        <f t="shared" si="4"/>
        <v>2407.4217372987005</v>
      </c>
      <c r="M12" s="13">
        <f t="shared" si="5"/>
        <v>38.403937562870873</v>
      </c>
      <c r="N12" s="8">
        <f>B12/VLOOKUP(A12,'31.03'!A$2:B$46,2,FALSE)-1</f>
        <v>0.15731732560546474</v>
      </c>
      <c r="O12" s="12">
        <f>(B12-VLOOKUP(A12,'31.03'!A$2:B$46,2,FALSE))/G12*1000000</f>
        <v>87.12573906414346</v>
      </c>
      <c r="P12" s="14">
        <f>B12-2*VLOOKUP(A12,'31.03'!A$2:B$46,2,FALSE)+VLOOKUP(A12,'30.03'!A$2:B$46,2,FALSE)</f>
        <v>276</v>
      </c>
      <c r="Q12" s="30">
        <f t="shared" si="6"/>
        <v>49.365050974780893</v>
      </c>
    </row>
    <row r="13" spans="1:17" ht="15.75" thickBot="1">
      <c r="A13" s="4" t="s">
        <v>84</v>
      </c>
      <c r="B13" s="5">
        <v>1590</v>
      </c>
      <c r="C13" s="5">
        <v>45</v>
      </c>
      <c r="D13" s="5">
        <v>148</v>
      </c>
      <c r="E13" s="6">
        <v>2.8400000000000002E-2</v>
      </c>
      <c r="F13" s="8">
        <f t="shared" si="0"/>
        <v>0.23316062176165803</v>
      </c>
      <c r="G13" s="10">
        <v>1391390369</v>
      </c>
      <c r="H13" s="10">
        <v>75635457</v>
      </c>
      <c r="I13" s="11">
        <f t="shared" si="1"/>
        <v>5.4359623787219126E-2</v>
      </c>
      <c r="J13" s="12">
        <f t="shared" si="2"/>
        <v>1397</v>
      </c>
      <c r="K13" s="12">
        <f t="shared" si="3"/>
        <v>1.0040316730121049E-2</v>
      </c>
      <c r="L13" s="13">
        <f t="shared" si="4"/>
        <v>32.341750383353414</v>
      </c>
      <c r="M13" s="13">
        <f t="shared" si="5"/>
        <v>0.180200282312593</v>
      </c>
      <c r="N13" s="8">
        <f>B13/VLOOKUP(A13,'31.03'!A$2:B$46,2,FALSE)-1</f>
        <v>0.27098321342925669</v>
      </c>
      <c r="O13" s="12">
        <f>(B13-VLOOKUP(A13,'31.03'!A$2:B$46,2,FALSE))/G13*1000000</f>
        <v>0.24364118622126241</v>
      </c>
      <c r="P13" s="14">
        <f>B13-2*VLOOKUP(A13,'31.03'!A$2:B$46,2,FALSE)+VLOOKUP(A13,'30.03'!A$2:B$46,2,FALSE)</f>
        <v>159</v>
      </c>
      <c r="Q13" s="30">
        <f t="shared" si="6"/>
        <v>100</v>
      </c>
    </row>
    <row r="14" spans="1:17" ht="15.75" thickBot="1">
      <c r="A14" s="4" t="s">
        <v>71</v>
      </c>
      <c r="B14" s="5">
        <v>1528</v>
      </c>
      <c r="C14" s="5">
        <v>136</v>
      </c>
      <c r="D14" s="5">
        <v>81</v>
      </c>
      <c r="E14" s="6">
        <v>8.9099999999999999E-2</v>
      </c>
      <c r="F14" s="8">
        <f t="shared" si="0"/>
        <v>0.62672811059907829</v>
      </c>
      <c r="G14" s="10">
        <v>273608457</v>
      </c>
      <c r="H14" s="10">
        <v>16771240</v>
      </c>
      <c r="I14" s="11">
        <f t="shared" si="1"/>
        <v>6.1296497132762237E-2</v>
      </c>
      <c r="J14" s="12">
        <f t="shared" si="2"/>
        <v>1311</v>
      </c>
      <c r="K14" s="12">
        <f t="shared" si="3"/>
        <v>4.7915185604076559E-2</v>
      </c>
      <c r="L14" s="13">
        <f t="shared" si="4"/>
        <v>497.06065920323505</v>
      </c>
      <c r="M14" s="13">
        <f t="shared" si="5"/>
        <v>1.5432677584336316</v>
      </c>
      <c r="N14" s="8">
        <f>B14/VLOOKUP(A14,'31.03'!A$2:B$46,2,FALSE)-1</f>
        <v>8.0622347949080631E-2</v>
      </c>
      <c r="O14" s="12">
        <f>(B14-VLOOKUP(A14,'31.03'!A$2:B$46,2,FALSE))/G14*1000000</f>
        <v>0.41665378786153529</v>
      </c>
      <c r="P14" s="14">
        <f>B14-2*VLOOKUP(A14,'31.03'!A$2:B$46,2,FALSE)+VLOOKUP(A14,'30.03'!A$2:B$46,2,FALSE)</f>
        <v>-15</v>
      </c>
      <c r="Q14" s="30">
        <f t="shared" si="6"/>
        <v>-9.8167539267015709</v>
      </c>
    </row>
    <row r="15" spans="1:17" ht="15.75" thickBot="1">
      <c r="A15" s="4" t="s">
        <v>10</v>
      </c>
      <c r="B15" s="5">
        <v>44605</v>
      </c>
      <c r="C15" s="5">
        <v>2898</v>
      </c>
      <c r="D15" s="5">
        <v>14656</v>
      </c>
      <c r="E15" s="6">
        <v>6.5000000000000002E-2</v>
      </c>
      <c r="F15" s="8">
        <f t="shared" si="0"/>
        <v>0.16509057764612053</v>
      </c>
      <c r="G15" s="10">
        <v>83979449</v>
      </c>
      <c r="H15" s="10">
        <v>4193255</v>
      </c>
      <c r="I15" s="11">
        <f t="shared" si="1"/>
        <v>4.9931918462575289E-2</v>
      </c>
      <c r="J15" s="12">
        <f t="shared" si="2"/>
        <v>27051</v>
      </c>
      <c r="K15" s="12">
        <f t="shared" si="3"/>
        <v>3.2211452113718915</v>
      </c>
      <c r="L15" s="13">
        <f t="shared" si="4"/>
        <v>34508.442654821418</v>
      </c>
      <c r="M15" s="13">
        <f t="shared" si="5"/>
        <v>105.43088011084777</v>
      </c>
      <c r="N15" s="8">
        <f>B15/VLOOKUP(A15,'31.03'!A$2:B$46,2,FALSE)-1</f>
        <v>7.4948789010724104E-2</v>
      </c>
      <c r="O15" s="12">
        <f>(B15-VLOOKUP(A15,'31.03'!A$2:B$46,2,FALSE))/G15*1000000</f>
        <v>37.032869791751075</v>
      </c>
      <c r="P15" s="14">
        <f>B15-2*VLOOKUP(A15,'31.03'!A$2:B$46,2,FALSE)+VLOOKUP(A15,'30.03'!A$2:B$46,2,FALSE)</f>
        <v>-76</v>
      </c>
      <c r="Q15" s="30">
        <f t="shared" si="6"/>
        <v>-1.7038448604416545</v>
      </c>
    </row>
    <row r="16" spans="1:17" ht="15.75" thickBot="1">
      <c r="A16" s="4" t="s">
        <v>48</v>
      </c>
      <c r="B16" s="5">
        <v>3325</v>
      </c>
      <c r="C16" s="5">
        <v>71</v>
      </c>
      <c r="D16" s="5">
        <v>5</v>
      </c>
      <c r="E16" s="6">
        <v>2.1399999999999999E-2</v>
      </c>
      <c r="F16" s="8">
        <f t="shared" si="0"/>
        <v>0.93421052631578949</v>
      </c>
      <c r="G16" s="10">
        <v>4757294</v>
      </c>
      <c r="H16" s="10">
        <v>551023</v>
      </c>
      <c r="I16" s="11">
        <f t="shared" si="1"/>
        <v>0.115826980632267</v>
      </c>
      <c r="J16" s="12">
        <f t="shared" si="2"/>
        <v>3249</v>
      </c>
      <c r="K16" s="12">
        <f t="shared" si="3"/>
        <v>6.8295127440095147</v>
      </c>
      <c r="L16" s="13">
        <f t="shared" si="4"/>
        <v>14924.450748681918</v>
      </c>
      <c r="M16" s="13">
        <f t="shared" si="5"/>
        <v>100.95876712077337</v>
      </c>
      <c r="N16" s="8">
        <f>B16/VLOOKUP(A16,'31.03'!A$2:B$46,2,FALSE)-1</f>
        <v>0.14261168384879719</v>
      </c>
      <c r="O16" s="12">
        <f>(B16-VLOOKUP(A16,'31.03'!A$2:B$46,2,FALSE))/G16*1000000</f>
        <v>87.234465643704169</v>
      </c>
      <c r="P16" s="14">
        <f>B16-2*VLOOKUP(A16,'31.03'!A$2:B$46,2,FALSE)+VLOOKUP(A16,'30.03'!A$2:B$46,2,FALSE)</f>
        <v>120</v>
      </c>
      <c r="Q16" s="30">
        <f t="shared" si="6"/>
        <v>36.090225563909776</v>
      </c>
    </row>
    <row r="17" spans="1:17" ht="15.75" thickBot="1">
      <c r="A17" s="4" t="s">
        <v>73</v>
      </c>
      <c r="B17" s="5">
        <v>1135</v>
      </c>
      <c r="C17" s="5">
        <v>2</v>
      </c>
      <c r="D17" s="5">
        <v>198</v>
      </c>
      <c r="E17" s="6">
        <v>1.8E-3</v>
      </c>
      <c r="F17" s="8">
        <f t="shared" si="0"/>
        <v>0.01</v>
      </c>
      <c r="G17" s="10">
        <v>340637</v>
      </c>
      <c r="H17" s="10">
        <v>43023</v>
      </c>
      <c r="I17" s="11">
        <f t="shared" si="1"/>
        <v>0.12630160552142017</v>
      </c>
      <c r="J17" s="12">
        <f t="shared" si="2"/>
        <v>935</v>
      </c>
      <c r="K17" s="12">
        <f t="shared" si="3"/>
        <v>27.448574288759005</v>
      </c>
      <c r="L17" s="13">
        <f t="shared" si="4"/>
        <v>5871.352789039358</v>
      </c>
      <c r="M17" s="13">
        <f t="shared" si="5"/>
        <v>126.94891224640691</v>
      </c>
      <c r="N17" s="8">
        <f>B17/VLOOKUP(A17,'31.03'!A$2:B$46,2,FALSE)-1</f>
        <v>4.5119705340699756E-2</v>
      </c>
      <c r="O17" s="12">
        <f>(B17-VLOOKUP(A17,'31.03'!A$2:B$46,2,FALSE))/G17*1000000</f>
        <v>143.84814333146429</v>
      </c>
      <c r="P17" s="14">
        <f>B17-2*VLOOKUP(A17,'31.03'!A$2:B$46,2,FALSE)+VLOOKUP(A17,'30.03'!A$2:B$46,2,FALSE)</f>
        <v>-17</v>
      </c>
      <c r="Q17" s="30">
        <f t="shared" si="6"/>
        <v>-14.977973568281937</v>
      </c>
    </row>
    <row r="18" spans="1:17" ht="15.75" thickBot="1">
      <c r="A18" s="4" t="s">
        <v>6</v>
      </c>
      <c r="B18" s="5">
        <v>95923</v>
      </c>
      <c r="C18" s="5">
        <v>8464</v>
      </c>
      <c r="D18" s="5">
        <v>19259</v>
      </c>
      <c r="E18" s="6">
        <v>8.8300000000000003E-2</v>
      </c>
      <c r="F18" s="8">
        <f t="shared" si="0"/>
        <v>0.30530606355733508</v>
      </c>
      <c r="G18" s="10">
        <v>45692442</v>
      </c>
      <c r="H18" s="10">
        <v>7821312</v>
      </c>
      <c r="I18" s="11">
        <f t="shared" si="1"/>
        <v>0.17117299180464024</v>
      </c>
      <c r="J18" s="12">
        <f t="shared" si="2"/>
        <v>68200</v>
      </c>
      <c r="K18" s="12">
        <f t="shared" si="3"/>
        <v>14.925882052878679</v>
      </c>
      <c r="L18" s="13">
        <f t="shared" si="4"/>
        <v>185238.51275009551</v>
      </c>
      <c r="M18" s="13">
        <f t="shared" si="5"/>
        <v>525.81823788820691</v>
      </c>
      <c r="N18" s="8">
        <f>B18/VLOOKUP(A18,'31.03'!A$2:B$46,2,FALSE)-1</f>
        <v>9.0579380599390635E-2</v>
      </c>
      <c r="O18" s="12">
        <f>(B18-VLOOKUP(A18,'31.03'!A$2:B$46,2,FALSE))/G18*1000000</f>
        <v>174.36144034499185</v>
      </c>
      <c r="P18" s="14">
        <f>B18-2*VLOOKUP(A18,'31.03'!A$2:B$46,2,FALSE)+VLOOKUP(A18,'30.03'!A$2:B$46,2,FALSE)</f>
        <v>121</v>
      </c>
      <c r="Q18" s="30">
        <f t="shared" si="6"/>
        <v>1.261428437392492</v>
      </c>
    </row>
    <row r="19" spans="1:17" ht="15.75" thickBot="1">
      <c r="A19" s="4" t="s">
        <v>2</v>
      </c>
      <c r="B19" s="5">
        <v>105792</v>
      </c>
      <c r="C19" s="5">
        <v>12428</v>
      </c>
      <c r="D19" s="5">
        <v>15729</v>
      </c>
      <c r="E19" s="6">
        <v>0.11749999999999999</v>
      </c>
      <c r="F19" s="8">
        <f t="shared" si="0"/>
        <v>0.44138224952942429</v>
      </c>
      <c r="G19" s="10">
        <v>60015723</v>
      </c>
      <c r="H19" s="10">
        <v>12152963</v>
      </c>
      <c r="I19" s="11">
        <f t="shared" si="1"/>
        <v>0.20249631917289407</v>
      </c>
      <c r="J19" s="12">
        <f t="shared" si="2"/>
        <v>77635</v>
      </c>
      <c r="K19" s="12">
        <f t="shared" si="3"/>
        <v>12.935776846344082</v>
      </c>
      <c r="L19" s="13">
        <f t="shared" si="4"/>
        <v>207079.06826349488</v>
      </c>
      <c r="M19" s="13">
        <f t="shared" si="5"/>
        <v>517.5643550907871</v>
      </c>
      <c r="N19" s="8">
        <f>B19/VLOOKUP(A19,'31.03'!A$2:B$46,2,FALSE)-1</f>
        <v>3.9837230560552106E-2</v>
      </c>
      <c r="O19" s="12">
        <f>(B19-VLOOKUP(A19,'31.03'!A$2:B$46,2,FALSE))/G19*1000000</f>
        <v>67.532303159956939</v>
      </c>
      <c r="P19" s="14">
        <f>B19-2*VLOOKUP(A19,'31.03'!A$2:B$46,2,FALSE)+VLOOKUP(A19,'30.03'!A$2:B$46,2,FALSE)</f>
        <v>3</v>
      </c>
      <c r="Q19" s="30">
        <f t="shared" si="6"/>
        <v>2.835753176043557E-2</v>
      </c>
    </row>
    <row r="20" spans="1:17" ht="15.75" thickBot="1">
      <c r="A20" s="4" t="s">
        <v>26</v>
      </c>
      <c r="B20" s="5">
        <v>8612</v>
      </c>
      <c r="C20" s="5">
        <v>101</v>
      </c>
      <c r="D20" s="5">
        <v>1242</v>
      </c>
      <c r="E20" s="6">
        <v>1.18E-2</v>
      </c>
      <c r="F20" s="8">
        <f t="shared" si="0"/>
        <v>7.520476545048399E-2</v>
      </c>
      <c r="G20" s="10">
        <v>37744652</v>
      </c>
      <c r="H20" s="10">
        <v>5971445</v>
      </c>
      <c r="I20" s="11">
        <f t="shared" si="1"/>
        <v>0.15820638643058624</v>
      </c>
      <c r="J20" s="12">
        <f t="shared" si="2"/>
        <v>7269</v>
      </c>
      <c r="K20" s="12">
        <f t="shared" si="3"/>
        <v>1.9258357448891037</v>
      </c>
      <c r="L20" s="13">
        <f t="shared" si="4"/>
        <v>2675.8757770504812</v>
      </c>
      <c r="M20" s="13">
        <f t="shared" si="5"/>
        <v>22.70087491777954</v>
      </c>
      <c r="N20" s="8">
        <f>B20/VLOOKUP(A20,'31.03'!A$2:B$46,2,FALSE)-1</f>
        <v>0.15226117206315215</v>
      </c>
      <c r="O20" s="12">
        <f>(B20-VLOOKUP(A20,'31.03'!A$2:B$46,2,FALSE))/G20*1000000</f>
        <v>30.149966676073738</v>
      </c>
      <c r="P20" s="14">
        <f>B20-2*VLOOKUP(A20,'31.03'!A$2:B$46,2,FALSE)+VLOOKUP(A20,'30.03'!A$2:B$46,2,FALSE)</f>
        <v>-16</v>
      </c>
      <c r="Q20" s="30">
        <f t="shared" si="6"/>
        <v>-1.8578727357176035</v>
      </c>
    </row>
    <row r="21" spans="1:17" ht="15.75" thickBot="1">
      <c r="A21" s="4" t="s">
        <v>0</v>
      </c>
      <c r="B21" s="5">
        <v>82631</v>
      </c>
      <c r="C21" s="5">
        <v>3321</v>
      </c>
      <c r="D21" s="5">
        <v>76415</v>
      </c>
      <c r="E21" s="6">
        <v>4.02E-2</v>
      </c>
      <c r="F21" s="8">
        <f t="shared" si="0"/>
        <v>4.1649944817899069E-2</v>
      </c>
      <c r="G21" s="10">
        <v>1410229408</v>
      </c>
      <c r="H21" s="10">
        <v>124696847</v>
      </c>
      <c r="I21" s="11">
        <f t="shared" si="1"/>
        <v>8.842309364179704E-2</v>
      </c>
      <c r="J21" s="12">
        <f t="shared" si="2"/>
        <v>2895</v>
      </c>
      <c r="K21" s="12">
        <f t="shared" si="3"/>
        <v>2.0528574879924787E-2</v>
      </c>
      <c r="L21" s="13">
        <f t="shared" si="4"/>
        <v>2354.9359991789365</v>
      </c>
      <c r="M21" s="13">
        <f t="shared" si="5"/>
        <v>2.1987150792354906</v>
      </c>
      <c r="N21" s="8">
        <f>B21/VLOOKUP(A21,'31.03'!A$2:B$46,2,FALSE)-1</f>
        <v>8.2361348303727766E-4</v>
      </c>
      <c r="O21" s="12">
        <f>(B21-VLOOKUP(A21,'31.03'!A$2:B$46,2,FALSE))/G21*1000000</f>
        <v>4.8219105072016766E-2</v>
      </c>
      <c r="P21" s="14">
        <f>B21-2*VLOOKUP(A21,'31.03'!A$2:B$46,2,FALSE)+VLOOKUP(A21,'30.03'!A$2:B$46,2,FALSE)</f>
        <v>-32</v>
      </c>
      <c r="Q21" s="30">
        <f t="shared" si="6"/>
        <v>-0.38726385981048272</v>
      </c>
    </row>
    <row r="22" spans="1:17" ht="15.75" thickBot="1">
      <c r="A22" s="4" t="s">
        <v>51</v>
      </c>
      <c r="B22" s="5">
        <v>2178</v>
      </c>
      <c r="C22" s="5">
        <v>23</v>
      </c>
      <c r="D22" s="5">
        <v>80</v>
      </c>
      <c r="E22" s="6">
        <v>1.06E-2</v>
      </c>
      <c r="F22" s="8">
        <f t="shared" si="0"/>
        <v>0.22330097087378642</v>
      </c>
      <c r="G22" s="10">
        <v>629751</v>
      </c>
      <c r="H22" s="10">
        <v>93495</v>
      </c>
      <c r="I22" s="11">
        <f t="shared" si="1"/>
        <v>0.14846344031212336</v>
      </c>
      <c r="J22" s="12">
        <f t="shared" si="2"/>
        <v>2075</v>
      </c>
      <c r="K22" s="12">
        <f t="shared" si="3"/>
        <v>32.949530846318623</v>
      </c>
      <c r="L22" s="13">
        <f t="shared" si="4"/>
        <v>36522.371540497748</v>
      </c>
      <c r="M22" s="13">
        <f t="shared" si="5"/>
        <v>346.8998425560813</v>
      </c>
      <c r="N22" s="8">
        <f>B22/VLOOKUP(A22,'31.03'!A$2:B$46,2,FALSE)-1</f>
        <v>9.5573440643863083E-2</v>
      </c>
      <c r="O22" s="12">
        <f>(B22-VLOOKUP(A22,'31.03'!A$2:B$46,2,FALSE))/G22*1000000</f>
        <v>301.70654750845966</v>
      </c>
      <c r="P22" s="14">
        <f>B22-2*VLOOKUP(A22,'31.03'!A$2:B$46,2,FALSE)+VLOOKUP(A22,'30.03'!A$2:B$46,2,FALSE)</f>
        <v>152</v>
      </c>
      <c r="Q22" s="30">
        <f t="shared" si="6"/>
        <v>69.788797061524335</v>
      </c>
    </row>
    <row r="23" spans="1:17" ht="15.75" thickBot="1">
      <c r="A23" s="4" t="s">
        <v>44</v>
      </c>
      <c r="B23" s="5">
        <v>2766</v>
      </c>
      <c r="C23" s="5">
        <v>43</v>
      </c>
      <c r="D23" s="5">
        <v>537</v>
      </c>
      <c r="E23" s="6">
        <v>1.5599999999999999E-2</v>
      </c>
      <c r="F23" s="8">
        <f t="shared" si="0"/>
        <v>7.4137931034482754E-2</v>
      </c>
      <c r="G23" s="10">
        <v>32581623</v>
      </c>
      <c r="H23" s="10">
        <v>1614554</v>
      </c>
      <c r="I23" s="11">
        <f t="shared" si="1"/>
        <v>4.9554130560039933E-2</v>
      </c>
      <c r="J23" s="12">
        <f t="shared" si="2"/>
        <v>2186</v>
      </c>
      <c r="K23" s="12">
        <f t="shared" si="3"/>
        <v>0.67093035850301264</v>
      </c>
      <c r="L23" s="13">
        <f t="shared" si="4"/>
        <v>1319.7623703398692</v>
      </c>
      <c r="M23" s="13">
        <f t="shared" si="5"/>
        <v>9.4099343263963</v>
      </c>
      <c r="N23" s="8">
        <f>B23/VLOOKUP(A23,'31.03'!A$2:B$46,2,FALSE)-1</f>
        <v>5.3313023610053412E-2</v>
      </c>
      <c r="O23" s="12">
        <f>(B23-VLOOKUP(A23,'31.03'!A$2:B$46,2,FALSE))/G23*1000000</f>
        <v>4.2969007406414343</v>
      </c>
      <c r="P23" s="14">
        <f>B23-2*VLOOKUP(A23,'31.03'!A$2:B$46,2,FALSE)+VLOOKUP(A23,'30.03'!A$2:B$46,2,FALSE)</f>
        <v>-16</v>
      </c>
      <c r="Q23" s="30">
        <f t="shared" si="6"/>
        <v>-5.7845263919016627</v>
      </c>
    </row>
    <row r="24" spans="1:17" ht="15.75" thickBot="1">
      <c r="A24" s="4" t="s">
        <v>130</v>
      </c>
      <c r="B24" s="5">
        <v>1215</v>
      </c>
      <c r="C24" s="5">
        <v>29</v>
      </c>
      <c r="D24" s="5">
        <v>35</v>
      </c>
      <c r="E24" s="6">
        <v>2.3900000000000001E-2</v>
      </c>
      <c r="F24" s="8">
        <f t="shared" si="0"/>
        <v>0.453125</v>
      </c>
      <c r="G24" s="10">
        <v>135531351</v>
      </c>
      <c r="H24" s="10">
        <v>8863500</v>
      </c>
      <c r="I24" s="11">
        <f t="shared" si="1"/>
        <v>6.5398152786066449E-2</v>
      </c>
      <c r="J24" s="12">
        <f t="shared" si="2"/>
        <v>1151</v>
      </c>
      <c r="K24" s="12">
        <f t="shared" si="3"/>
        <v>8.492500012045183E-2</v>
      </c>
      <c r="L24" s="13">
        <f t="shared" si="4"/>
        <v>213.97263279696813</v>
      </c>
      <c r="M24" s="13">
        <f t="shared" si="5"/>
        <v>1.348021730761634</v>
      </c>
      <c r="N24" s="8">
        <f>B24/VLOOKUP(A24,'31.03'!A$2:B$46,2,FALSE)-1</f>
        <v>0.11060329067641672</v>
      </c>
      <c r="O24" s="12">
        <f>(B24-VLOOKUP(A24,'31.03'!A$2:B$46,2,FALSE))/G24*1000000</f>
        <v>0.89278236442872916</v>
      </c>
      <c r="P24" s="14" t="e">
        <f>B24-2*VLOOKUP(A24,'31.03'!A$2:B$46,2,FALSE)+VLOOKUP(A24,'30.03'!A$2:B$46,2,FALSE)</f>
        <v>#N/A</v>
      </c>
      <c r="Q24" s="30" t="e">
        <f t="shared" si="6"/>
        <v>#N/A</v>
      </c>
    </row>
    <row r="25" spans="1:17" ht="15.75" thickBot="1">
      <c r="A25" s="4" t="s">
        <v>20</v>
      </c>
      <c r="B25" s="5">
        <v>12595</v>
      </c>
      <c r="C25" s="5">
        <v>1039</v>
      </c>
      <c r="D25" s="5">
        <v>250</v>
      </c>
      <c r="E25" s="6">
        <v>8.2500000000000004E-2</v>
      </c>
      <c r="F25" s="8">
        <f t="shared" si="0"/>
        <v>0.80605120248254458</v>
      </c>
      <c r="G25" s="10">
        <v>17207441</v>
      </c>
      <c r="H25" s="10">
        <v>2679933</v>
      </c>
      <c r="I25" s="11">
        <f t="shared" si="1"/>
        <v>0.15574268132024977</v>
      </c>
      <c r="J25" s="12">
        <f t="shared" si="2"/>
        <v>11306</v>
      </c>
      <c r="K25" s="12">
        <f t="shared" si="3"/>
        <v>6.5704133461797136</v>
      </c>
      <c r="L25" s="13">
        <f t="shared" si="4"/>
        <v>60380.85500336744</v>
      </c>
      <c r="M25" s="13">
        <f t="shared" si="5"/>
        <v>199.18011335669721</v>
      </c>
      <c r="N25" s="8">
        <f>B25/VLOOKUP(A25,'31.03'!A$2:B$46,2,FALSE)-1</f>
        <v>7.1914893617021303E-2</v>
      </c>
      <c r="O25" s="12">
        <f>(B25-VLOOKUP(A25,'31.03'!A$2:B$46,2,FALSE))/G25*1000000</f>
        <v>49.106662635077463</v>
      </c>
      <c r="P25" s="14">
        <f>B25-2*VLOOKUP(A25,'31.03'!A$2:B$46,2,FALSE)+VLOOKUP(A25,'30.03'!A$2:B$46,2,FALSE)</f>
        <v>-39</v>
      </c>
      <c r="Q25" s="30">
        <f t="shared" si="6"/>
        <v>-3.0964668519253671</v>
      </c>
    </row>
    <row r="26" spans="1:17" ht="15.75" thickBot="1">
      <c r="A26" s="4" t="s">
        <v>28</v>
      </c>
      <c r="B26" s="5">
        <v>4651</v>
      </c>
      <c r="C26" s="5">
        <v>39</v>
      </c>
      <c r="D26" s="5">
        <v>13</v>
      </c>
      <c r="E26" s="6">
        <v>8.3999999999999995E-3</v>
      </c>
      <c r="F26" s="8">
        <f t="shared" si="0"/>
        <v>0.75</v>
      </c>
      <c r="G26" s="10">
        <v>5532096</v>
      </c>
      <c r="H26" s="10">
        <v>880918</v>
      </c>
      <c r="I26" s="11">
        <f t="shared" si="1"/>
        <v>0.15923765603489165</v>
      </c>
      <c r="J26" s="12">
        <f t="shared" si="2"/>
        <v>4599</v>
      </c>
      <c r="K26" s="12">
        <f t="shared" si="3"/>
        <v>8.3133047582688366</v>
      </c>
      <c r="L26" s="13">
        <f t="shared" si="4"/>
        <v>7049.769201402145</v>
      </c>
      <c r="M26" s="13">
        <f t="shared" si="5"/>
        <v>76.555130361533287</v>
      </c>
      <c r="N26" s="8">
        <f>B26/VLOOKUP(A26,'31.03'!A$2:B$46,2,FALSE)-1</f>
        <v>4.165733482642775E-2</v>
      </c>
      <c r="O26" s="12">
        <f>(B26-VLOOKUP(A26,'31.03'!A$2:B$46,2,FALSE))/G26*1000000</f>
        <v>33.621976191302537</v>
      </c>
      <c r="P26" s="14">
        <f>B26-2*VLOOKUP(A26,'31.03'!A$2:B$46,2,FALSE)+VLOOKUP(A26,'30.03'!A$2:B$46,2,FALSE)</f>
        <v>26</v>
      </c>
      <c r="Q26" s="30">
        <f t="shared" si="6"/>
        <v>5.5901956568479889</v>
      </c>
    </row>
    <row r="27" spans="1:17" ht="15.75" thickBot="1">
      <c r="A27" s="4" t="s">
        <v>57</v>
      </c>
      <c r="B27" s="5">
        <v>2042</v>
      </c>
      <c r="C27" s="5">
        <v>26</v>
      </c>
      <c r="D27" s="5">
        <v>82</v>
      </c>
      <c r="E27" s="6">
        <v>1.2800000000000001E-2</v>
      </c>
      <c r="F27" s="8">
        <f t="shared" si="0"/>
        <v>0.24074074074074073</v>
      </c>
      <c r="G27" s="10">
        <v>208512863</v>
      </c>
      <c r="H27" s="10">
        <v>8747801</v>
      </c>
      <c r="I27" s="11">
        <f t="shared" si="1"/>
        <v>4.1953291869576408E-2</v>
      </c>
      <c r="J27" s="12">
        <f t="shared" si="2"/>
        <v>1934</v>
      </c>
      <c r="K27" s="12">
        <f t="shared" si="3"/>
        <v>9.2752071607208234E-2</v>
      </c>
      <c r="L27" s="13">
        <f t="shared" si="4"/>
        <v>124.69254714516103</v>
      </c>
      <c r="M27" s="13">
        <f t="shared" si="5"/>
        <v>1.0754297774235733</v>
      </c>
      <c r="N27" s="8">
        <f>B27/VLOOKUP(A27,'31.03'!A$2:B$46,2,FALSE)-1</f>
        <v>9.4906166219839161E-2</v>
      </c>
      <c r="O27" s="12">
        <f>(B27-VLOOKUP(A27,'31.03'!A$2:B$46,2,FALSE))/G27*1000000</f>
        <v>0.84886849402667308</v>
      </c>
      <c r="P27" s="14">
        <f>B27-2*VLOOKUP(A27,'31.03'!A$2:B$46,2,FALSE)+VLOOKUP(A27,'30.03'!A$2:B$46,2,FALSE)</f>
        <v>-63</v>
      </c>
      <c r="Q27" s="30">
        <f t="shared" si="6"/>
        <v>-30.852105778648383</v>
      </c>
    </row>
    <row r="28" spans="1:17" ht="15.75" thickBot="1">
      <c r="A28" s="4" t="s">
        <v>129</v>
      </c>
      <c r="B28" s="5">
        <v>1181</v>
      </c>
      <c r="C28" s="5">
        <v>30</v>
      </c>
      <c r="D28" s="5">
        <v>9</v>
      </c>
      <c r="E28" s="6">
        <v>2.5499999999999998E-2</v>
      </c>
      <c r="F28" s="8">
        <f t="shared" si="0"/>
        <v>0.76923076923076927</v>
      </c>
      <c r="G28" s="10">
        <v>4244979</v>
      </c>
      <c r="H28" s="14">
        <v>304235</v>
      </c>
      <c r="I28" s="11">
        <f t="shared" si="1"/>
        <v>7.1669376927424144E-2</v>
      </c>
      <c r="J28" s="12">
        <f t="shared" si="2"/>
        <v>1142</v>
      </c>
      <c r="K28" s="12">
        <f t="shared" si="3"/>
        <v>2.6902371012907249</v>
      </c>
      <c r="L28" s="13">
        <f t="shared" si="4"/>
        <v>7067.1727704660016</v>
      </c>
      <c r="M28" s="13">
        <f t="shared" si="5"/>
        <v>43.603176935103249</v>
      </c>
      <c r="N28" s="8">
        <f>B28/VLOOKUP(A28,'31.03'!A$2:B$46,2,FALSE)-1</f>
        <v>9.8604651162790713E-2</v>
      </c>
      <c r="O28" s="12">
        <f>(B28-VLOOKUP(A28,'31.03'!A$2:B$46,2,FALSE))/G28*1000000</f>
        <v>24.970677122313209</v>
      </c>
      <c r="P28" s="14" t="e">
        <f>B28-2*VLOOKUP(A28,'31.03'!A$2:B$46,2,FALSE)+VLOOKUP(A28,'30.03'!A$2:B$46,2,FALSE)</f>
        <v>#N/A</v>
      </c>
      <c r="Q28" s="30" t="e">
        <f t="shared" si="6"/>
        <v>#N/A</v>
      </c>
    </row>
    <row r="29" spans="1:17" ht="15.75" thickBot="1">
      <c r="A29" s="4" t="s">
        <v>133</v>
      </c>
      <c r="B29" s="5">
        <v>1065</v>
      </c>
      <c r="C29" s="5">
        <v>30</v>
      </c>
      <c r="D29" s="5">
        <v>394</v>
      </c>
      <c r="E29" s="6">
        <v>2.8199999999999999E-2</v>
      </c>
      <c r="F29" s="8">
        <f t="shared" si="0"/>
        <v>7.0754716981132074E-2</v>
      </c>
      <c r="G29" s="10">
        <v>33395910</v>
      </c>
      <c r="H29" s="14">
        <v>2121640</v>
      </c>
      <c r="I29" s="11">
        <f t="shared" si="1"/>
        <v>6.3529935252550393E-2</v>
      </c>
      <c r="J29" s="12">
        <f t="shared" si="2"/>
        <v>641</v>
      </c>
      <c r="K29" s="12">
        <f t="shared" si="3"/>
        <v>0.1919396716544032</v>
      </c>
      <c r="L29" s="13">
        <f t="shared" si="4"/>
        <v>898.31359588644239</v>
      </c>
      <c r="M29" s="13">
        <f t="shared" si="5"/>
        <v>4.1523730159648471</v>
      </c>
      <c r="N29" s="8" t="e">
        <f>B29/VLOOKUP(A29,'31.03'!A$2:B$46,2,FALSE)-1</f>
        <v>#N/A</v>
      </c>
      <c r="O29" s="12" t="e">
        <f>(B29-VLOOKUP(A29,'31.03'!A$2:B$46,2,FALSE))/G29*1000000</f>
        <v>#N/A</v>
      </c>
      <c r="P29" s="14" t="e">
        <f>B29-2*VLOOKUP(A29,'31.03'!A$2:B$46,2,FALSE)+VLOOKUP(A29,'30.03'!A$2:B$46,2,FALSE)</f>
        <v>#N/A</v>
      </c>
      <c r="Q29" s="30" t="e">
        <f t="shared" si="6"/>
        <v>#N/A</v>
      </c>
    </row>
    <row r="30" spans="1:17" ht="15.75" thickBot="1">
      <c r="A30" s="4" t="s">
        <v>59</v>
      </c>
      <c r="B30" s="5">
        <v>2347</v>
      </c>
      <c r="C30" s="5">
        <v>35</v>
      </c>
      <c r="D30" s="5">
        <v>7</v>
      </c>
      <c r="E30" s="6">
        <v>1.4999999999999999E-2</v>
      </c>
      <c r="F30" s="8">
        <f t="shared" si="0"/>
        <v>0.83333333333333337</v>
      </c>
      <c r="G30" s="10">
        <v>38654304</v>
      </c>
      <c r="H30" s="10">
        <v>5278397</v>
      </c>
      <c r="I30" s="11">
        <f t="shared" si="1"/>
        <v>0.13655392682791545</v>
      </c>
      <c r="J30" s="12">
        <f t="shared" si="2"/>
        <v>2305</v>
      </c>
      <c r="K30" s="12">
        <f t="shared" si="3"/>
        <v>0.59631134478582248</v>
      </c>
      <c r="L30" s="13">
        <f t="shared" si="4"/>
        <v>905.46191182229018</v>
      </c>
      <c r="M30" s="13">
        <f t="shared" si="5"/>
        <v>7.3480419860741932</v>
      </c>
      <c r="N30" s="8">
        <f>B30/VLOOKUP(A30,'31.03'!A$2:B$46,2,FALSE)-1</f>
        <v>0.10084427767354587</v>
      </c>
      <c r="O30" s="12">
        <f>(B30-VLOOKUP(A30,'31.03'!A$2:B$46,2,FALSE))/G30*1000000</f>
        <v>5.5621231726226394</v>
      </c>
      <c r="P30" s="14">
        <f>B30-2*VLOOKUP(A30,'31.03'!A$2:B$46,2,FALSE)+VLOOKUP(A30,'30.03'!A$2:B$46,2,FALSE)</f>
        <v>-12</v>
      </c>
      <c r="Q30" s="30">
        <f t="shared" si="6"/>
        <v>-5.1129100979974433</v>
      </c>
    </row>
    <row r="31" spans="1:17" ht="15.75" thickBot="1">
      <c r="A31" s="4" t="s">
        <v>30</v>
      </c>
      <c r="B31" s="5">
        <v>7443</v>
      </c>
      <c r="C31" s="5">
        <v>160</v>
      </c>
      <c r="D31" s="5">
        <v>43</v>
      </c>
      <c r="E31" s="6">
        <v>2.1499999999999998E-2</v>
      </c>
      <c r="F31" s="8">
        <f t="shared" si="0"/>
        <v>0.78817733990147787</v>
      </c>
      <c r="G31" s="10">
        <v>10134541</v>
      </c>
      <c r="H31" s="10">
        <v>1823298</v>
      </c>
      <c r="I31" s="11">
        <f t="shared" si="1"/>
        <v>0.17990928252202049</v>
      </c>
      <c r="J31" s="12">
        <f t="shared" si="2"/>
        <v>7240</v>
      </c>
      <c r="K31" s="12">
        <f t="shared" si="3"/>
        <v>7.1438854507569705</v>
      </c>
      <c r="L31" s="13">
        <f t="shared" si="4"/>
        <v>15787.592156368997</v>
      </c>
      <c r="M31" s="13">
        <f t="shared" si="5"/>
        <v>106.20016474015911</v>
      </c>
      <c r="N31" s="8">
        <f>B31/VLOOKUP(A31,'31.03'!A$2:B$46,2,FALSE)-1</f>
        <v>0.16151685393258419</v>
      </c>
      <c r="O31" s="12">
        <f>(B31-VLOOKUP(A31,'31.03'!A$2:B$46,2,FALSE))/G31*1000000</f>
        <v>102.12598676151194</v>
      </c>
      <c r="P31" s="14">
        <f>B31-2*VLOOKUP(A31,'31.03'!A$2:B$46,2,FALSE)+VLOOKUP(A31,'30.03'!A$2:B$46,2,FALSE)</f>
        <v>589</v>
      </c>
      <c r="Q31" s="30">
        <f t="shared" si="6"/>
        <v>79.134757490259304</v>
      </c>
    </row>
    <row r="32" spans="1:17" ht="15.75" thickBot="1">
      <c r="A32" s="4" t="s">
        <v>75</v>
      </c>
      <c r="B32" s="5">
        <v>2776</v>
      </c>
      <c r="C32" s="5">
        <v>25</v>
      </c>
      <c r="D32" s="5">
        <v>194</v>
      </c>
      <c r="E32" s="6">
        <v>9.1000000000000004E-3</v>
      </c>
      <c r="F32" s="8">
        <f t="shared" si="0"/>
        <v>0.11415525114155251</v>
      </c>
      <c r="G32" s="10">
        <v>146584212</v>
      </c>
      <c r="H32" s="10">
        <v>19090760</v>
      </c>
      <c r="I32" s="11">
        <f t="shared" si="1"/>
        <v>0.1302374910607699</v>
      </c>
      <c r="J32" s="12">
        <f t="shared" si="2"/>
        <v>2557</v>
      </c>
      <c r="K32" s="12">
        <f t="shared" si="3"/>
        <v>0.17443897709802472</v>
      </c>
      <c r="L32" s="13">
        <f t="shared" si="4"/>
        <v>170.55042735434563</v>
      </c>
      <c r="M32" s="13">
        <f t="shared" si="5"/>
        <v>1.7248374442631695</v>
      </c>
      <c r="N32" s="8">
        <f>B32/VLOOKUP(A32,'31.03'!A$2:B$46,2,FALSE)-1</f>
        <v>0.50297780184082286</v>
      </c>
      <c r="O32" s="12">
        <f>(B32-VLOOKUP(A32,'31.03'!A$2:B$46,2,FALSE))/G32*1000000</f>
        <v>6.3376538804874842</v>
      </c>
      <c r="P32" s="14">
        <f>B32-2*VLOOKUP(A32,'31.03'!A$2:B$46,2,FALSE)+VLOOKUP(A32,'30.03'!A$2:B$46,2,FALSE)</f>
        <v>626</v>
      </c>
      <c r="Q32" s="30">
        <f t="shared" si="6"/>
        <v>225.5043227665706</v>
      </c>
    </row>
    <row r="33" spans="1:17" ht="15.75" thickBot="1">
      <c r="A33" s="4" t="s">
        <v>63</v>
      </c>
      <c r="B33" s="5">
        <v>2245</v>
      </c>
      <c r="C33" s="5">
        <v>82</v>
      </c>
      <c r="D33" s="5">
        <v>220</v>
      </c>
      <c r="E33" s="6">
        <v>3.6600000000000001E-2</v>
      </c>
      <c r="F33" s="8">
        <f t="shared" si="0"/>
        <v>0.27152317880794702</v>
      </c>
      <c r="G33" s="10">
        <v>18784271</v>
      </c>
      <c r="H33" s="10">
        <v>2789374</v>
      </c>
      <c r="I33" s="11">
        <f t="shared" si="1"/>
        <v>0.14849519579439627</v>
      </c>
      <c r="J33" s="12">
        <f t="shared" si="2"/>
        <v>1943</v>
      </c>
      <c r="K33" s="12">
        <f t="shared" si="3"/>
        <v>1.0343760479179629</v>
      </c>
      <c r="L33" s="13">
        <f t="shared" si="4"/>
        <v>4365.3543967716396</v>
      </c>
      <c r="M33" s="13">
        <f t="shared" si="5"/>
        <v>21.249513003111272</v>
      </c>
      <c r="N33" s="8">
        <f>B33/VLOOKUP(A33,'31.03'!A$2:B$46,2,FALSE)-1</f>
        <v>6.4485538169748668E-2</v>
      </c>
      <c r="O33" s="12">
        <f>(B33-VLOOKUP(A33,'31.03'!A$2:B$46,2,FALSE))/G33*1000000</f>
        <v>7.2400999751334512</v>
      </c>
      <c r="P33" s="14">
        <f>B33-2*VLOOKUP(A33,'31.03'!A$2:B$46,2,FALSE)+VLOOKUP(A33,'30.03'!A$2:B$46,2,FALSE)</f>
        <v>-158</v>
      </c>
      <c r="Q33" s="30">
        <f t="shared" si="6"/>
        <v>-70.378619153674833</v>
      </c>
    </row>
    <row r="34" spans="1:17" ht="15.75" thickBot="1">
      <c r="A34" s="4" t="s">
        <v>65</v>
      </c>
      <c r="B34" s="5">
        <v>1563</v>
      </c>
      <c r="C34" s="5">
        <v>10</v>
      </c>
      <c r="D34" s="5">
        <v>165</v>
      </c>
      <c r="E34" s="6">
        <v>6.4000000000000003E-3</v>
      </c>
      <c r="F34" s="8">
        <f t="shared" si="0"/>
        <v>5.7142857142857141E-2</v>
      </c>
      <c r="G34" s="10">
        <v>35185636</v>
      </c>
      <c r="H34" s="10">
        <v>1034829</v>
      </c>
      <c r="I34" s="11">
        <f t="shared" si="1"/>
        <v>2.9410552647108609E-2</v>
      </c>
      <c r="J34" s="12">
        <f t="shared" si="2"/>
        <v>1388</v>
      </c>
      <c r="K34" s="12">
        <f t="shared" si="3"/>
        <v>0.39447915621022167</v>
      </c>
      <c r="L34" s="13">
        <f t="shared" si="4"/>
        <v>284.20688487768138</v>
      </c>
      <c r="M34" s="13">
        <f t="shared" si="5"/>
        <v>3.3483382764542076</v>
      </c>
      <c r="N34" s="8">
        <f>B34/VLOOKUP(A34,'31.03'!A$2:B$46,2,FALSE)-1</f>
        <v>7.5705437026841071E-2</v>
      </c>
      <c r="O34" s="12">
        <f>(B34-VLOOKUP(A34,'31.03'!A$2:B$46,2,FALSE))/G34*1000000</f>
        <v>3.1262757336544946</v>
      </c>
      <c r="P34" s="14">
        <f>B34-2*VLOOKUP(A34,'31.03'!A$2:B$46,2,FALSE)+VLOOKUP(A34,'30.03'!A$2:B$46,2,FALSE)</f>
        <v>-44</v>
      </c>
      <c r="Q34" s="30">
        <f t="shared" si="6"/>
        <v>-28.150991682661548</v>
      </c>
    </row>
    <row r="35" spans="1:17" ht="15.75" thickBot="1">
      <c r="A35" s="4" t="s">
        <v>4</v>
      </c>
      <c r="B35" s="5">
        <v>188592</v>
      </c>
      <c r="C35" s="5">
        <v>4056</v>
      </c>
      <c r="D35" s="5">
        <v>7251</v>
      </c>
      <c r="E35" s="6">
        <v>2.1600000000000001E-2</v>
      </c>
      <c r="F35" s="8">
        <f t="shared" si="0"/>
        <v>0.35871583974529053</v>
      </c>
      <c r="G35" s="10">
        <v>333453848</v>
      </c>
      <c r="H35" s="10">
        <v>43701886</v>
      </c>
      <c r="I35" s="11">
        <f t="shared" si="1"/>
        <v>0.13105827466714373</v>
      </c>
      <c r="J35" s="12">
        <f t="shared" si="2"/>
        <v>177285</v>
      </c>
      <c r="K35" s="12">
        <f t="shared" si="3"/>
        <v>5.3166278051168261</v>
      </c>
      <c r="L35" s="13">
        <f t="shared" si="4"/>
        <v>12163.602322561892</v>
      </c>
      <c r="M35" s="13">
        <f t="shared" si="5"/>
        <v>80.417253321980695</v>
      </c>
      <c r="N35" s="8">
        <f>B35/VLOOKUP(A35,'31.03'!A$2:B$46,2,FALSE)-1</f>
        <v>0.14743944657730945</v>
      </c>
      <c r="O35" s="12">
        <f>(B35-VLOOKUP(A35,'31.03'!A$2:B$46,2,FALSE))/G35*1000000</f>
        <v>72.672725612091298</v>
      </c>
      <c r="P35" s="14">
        <f>B35-2*VLOOKUP(A35,'31.03'!A$2:B$46,2,FALSE)+VLOOKUP(A35,'30.03'!A$2:B$46,2,FALSE)</f>
        <v>2609</v>
      </c>
      <c r="Q35" s="30">
        <f t="shared" si="6"/>
        <v>13.834096886400271</v>
      </c>
    </row>
    <row r="36" spans="1:17" ht="15.75" thickBot="1">
      <c r="A36" s="4" t="s">
        <v>61</v>
      </c>
      <c r="B36" s="5">
        <v>1771</v>
      </c>
      <c r="C36" s="5">
        <v>12</v>
      </c>
      <c r="D36" s="5">
        <v>416</v>
      </c>
      <c r="E36" s="6">
        <v>6.7999999999999996E-3</v>
      </c>
      <c r="F36" s="8">
        <f t="shared" si="0"/>
        <v>2.8037383177570093E-2</v>
      </c>
      <c r="G36" s="10">
        <v>69192246</v>
      </c>
      <c r="H36" s="10">
        <v>6372512</v>
      </c>
      <c r="I36" s="11">
        <f t="shared" si="1"/>
        <v>9.2098643538757213E-2</v>
      </c>
      <c r="J36" s="12">
        <f t="shared" si="2"/>
        <v>1343</v>
      </c>
      <c r="K36" s="12">
        <f t="shared" si="3"/>
        <v>0.19409689345826409</v>
      </c>
      <c r="L36" s="13">
        <f t="shared" si="4"/>
        <v>173.42983778847127</v>
      </c>
      <c r="M36" s="13">
        <f t="shared" si="5"/>
        <v>1.8347259399625038</v>
      </c>
      <c r="N36" s="8">
        <f>B36/VLOOKUP(A36,'31.03'!A$2:B$46,2,FALSE)-1</f>
        <v>7.268322228952151E-2</v>
      </c>
      <c r="O36" s="12">
        <f>(B36-VLOOKUP(A36,'31.03'!A$2:B$46,2,FALSE))/G36*1000000</f>
        <v>1.7342983778847127</v>
      </c>
      <c r="P36" s="14">
        <f>B36-2*VLOOKUP(A36,'31.03'!A$2:B$46,2,FALSE)+VLOOKUP(A36,'30.03'!A$2:B$46,2,FALSE)</f>
        <v>-7</v>
      </c>
      <c r="Q36" s="30">
        <f t="shared" si="6"/>
        <v>-3.9525691699604741</v>
      </c>
    </row>
    <row r="37" spans="1:17" ht="15.75" thickBot="1">
      <c r="A37" s="4" t="s">
        <v>38</v>
      </c>
      <c r="B37" s="5">
        <v>13531</v>
      </c>
      <c r="C37" s="5">
        <v>214</v>
      </c>
      <c r="D37" s="5">
        <v>243</v>
      </c>
      <c r="E37" s="6">
        <v>1.5900000000000001E-2</v>
      </c>
      <c r="F37" s="8">
        <f t="shared" si="0"/>
        <v>0.46827133479212252</v>
      </c>
      <c r="G37" s="10">
        <v>85230581</v>
      </c>
      <c r="H37" s="10">
        <v>5330596</v>
      </c>
      <c r="I37" s="11">
        <f t="shared" si="1"/>
        <v>6.2543231988527681E-2</v>
      </c>
      <c r="J37" s="12">
        <f t="shared" si="2"/>
        <v>13074</v>
      </c>
      <c r="K37" s="12">
        <f t="shared" si="3"/>
        <v>1.5339564563099717</v>
      </c>
      <c r="L37" s="13">
        <f t="shared" si="4"/>
        <v>2510.8358700499766</v>
      </c>
      <c r="M37" s="13">
        <f t="shared" si="5"/>
        <v>19.625271701553146</v>
      </c>
      <c r="N37" s="8">
        <f>B37/VLOOKUP(A37,'31.03'!A$2:B$46,2,FALSE)-1</f>
        <v>0.249746005356978</v>
      </c>
      <c r="O37" s="12">
        <f>(B37-VLOOKUP(A37,'31.03'!A$2:B$46,2,FALSE))/G37*1000000</f>
        <v>31.72570183465017</v>
      </c>
      <c r="P37" s="14">
        <f>B37-2*VLOOKUP(A37,'31.03'!A$2:B$46,2,FALSE)+VLOOKUP(A37,'30.03'!A$2:B$46,2,FALSE)</f>
        <v>1094</v>
      </c>
      <c r="Q37" s="30">
        <f t="shared" si="6"/>
        <v>80.851378316458494</v>
      </c>
    </row>
    <row r="38" spans="1:17" ht="15.75" thickBot="1">
      <c r="A38" s="4" t="s">
        <v>127</v>
      </c>
      <c r="B38" s="5">
        <v>2311</v>
      </c>
      <c r="C38" s="5">
        <v>96</v>
      </c>
      <c r="D38" s="5">
        <v>50</v>
      </c>
      <c r="E38" s="6">
        <v>4.1599999999999998E-2</v>
      </c>
      <c r="F38" s="8">
        <f t="shared" si="0"/>
        <v>0.65753424657534243</v>
      </c>
      <c r="G38" s="10">
        <v>108481655</v>
      </c>
      <c r="H38" s="10">
        <v>4614648</v>
      </c>
      <c r="I38" s="11">
        <f t="shared" si="1"/>
        <v>4.253851031310317E-2</v>
      </c>
      <c r="J38" s="12">
        <f t="shared" si="2"/>
        <v>2165</v>
      </c>
      <c r="K38" s="12">
        <f t="shared" si="3"/>
        <v>0.19957291396411678</v>
      </c>
      <c r="L38" s="13">
        <f t="shared" si="4"/>
        <v>884.94225129585277</v>
      </c>
      <c r="M38" s="13">
        <f t="shared" si="5"/>
        <v>4.2025052502177678</v>
      </c>
      <c r="N38" s="8">
        <f>B38/VLOOKUP(A38,'31.03'!A$2:B$46,2,FALSE)-1</f>
        <v>0.49482535575679165</v>
      </c>
      <c r="O38" s="12">
        <f>(B38-VLOOKUP(A38,'31.03'!A$2:B$46,2,FALSE))/G38*1000000</f>
        <v>7.051883565013827</v>
      </c>
      <c r="P38" s="14">
        <f>B38-2*VLOOKUP(A38,'31.03'!A$2:B$46,2,FALSE)+VLOOKUP(A38,'30.03'!A$2:B$46,2,FALSE)</f>
        <v>637</v>
      </c>
      <c r="Q38" s="30">
        <f t="shared" si="6"/>
        <v>275.63825183903072</v>
      </c>
    </row>
    <row r="39" spans="1:17" ht="15.75" thickBot="1">
      <c r="A39" s="4" t="s">
        <v>67</v>
      </c>
      <c r="B39" s="5">
        <v>1418</v>
      </c>
      <c r="C39" s="5">
        <v>17</v>
      </c>
      <c r="D39" s="5">
        <v>10</v>
      </c>
      <c r="E39" s="6">
        <v>1.2E-2</v>
      </c>
      <c r="F39" s="8">
        <f t="shared" si="0"/>
        <v>0.62962962962962965</v>
      </c>
      <c r="G39" s="10">
        <v>5636544</v>
      </c>
      <c r="H39" s="10">
        <v>1003032</v>
      </c>
      <c r="I39" s="11">
        <f t="shared" si="1"/>
        <v>0.17795159587151277</v>
      </c>
      <c r="J39" s="12">
        <f t="shared" si="2"/>
        <v>1391</v>
      </c>
      <c r="K39" s="12">
        <f t="shared" si="3"/>
        <v>2.4678242554302776</v>
      </c>
      <c r="L39" s="13">
        <f t="shared" si="4"/>
        <v>3016.0325192174496</v>
      </c>
      <c r="M39" s="13">
        <f t="shared" si="5"/>
        <v>27.281932127492926</v>
      </c>
      <c r="N39" s="8">
        <f>B39/VLOOKUP(A39,'31.03'!A$2:B$46,2,FALSE)-1</f>
        <v>2.4566473988439252E-2</v>
      </c>
      <c r="O39" s="12">
        <f>(B39-VLOOKUP(A39,'31.03'!A$2:B$46,2,FALSE))/G39*1000000</f>
        <v>6.0320650384348991</v>
      </c>
      <c r="P39" s="14">
        <f>B39-2*VLOOKUP(A39,'31.03'!A$2:B$46,2,FALSE)+VLOOKUP(A39,'30.03'!A$2:B$46,2,FALSE)</f>
        <v>-110</v>
      </c>
      <c r="Q39" s="30">
        <f t="shared" si="6"/>
        <v>-77.574047954866018</v>
      </c>
    </row>
    <row r="40" spans="1:17" ht="15.75" thickBot="1">
      <c r="A40" s="4" t="s">
        <v>12</v>
      </c>
      <c r="B40" s="5">
        <v>52128</v>
      </c>
      <c r="C40" s="5">
        <v>3523</v>
      </c>
      <c r="D40" s="5">
        <v>9444</v>
      </c>
      <c r="E40" s="6">
        <v>6.7599999999999993E-2</v>
      </c>
      <c r="F40" s="8">
        <f t="shared" si="0"/>
        <v>0.27168967378730624</v>
      </c>
      <c r="G40" s="10">
        <v>65786616</v>
      </c>
      <c r="H40" s="10">
        <v>11009599</v>
      </c>
      <c r="I40" s="11">
        <f t="shared" si="1"/>
        <v>0.16735317408635214</v>
      </c>
      <c r="J40" s="12">
        <f t="shared" si="2"/>
        <v>39161</v>
      </c>
      <c r="K40" s="12">
        <f t="shared" si="3"/>
        <v>5.9527305675671176</v>
      </c>
      <c r="L40" s="13">
        <f t="shared" si="4"/>
        <v>53551.926124304679</v>
      </c>
      <c r="M40" s="13">
        <f t="shared" si="5"/>
        <v>178.54416473025506</v>
      </c>
      <c r="N40" s="8">
        <f>B40/VLOOKUP(A40,'31.03'!A$2:B$46,2,FALSE)-1</f>
        <v>0.15404029222935578</v>
      </c>
      <c r="O40" s="12">
        <f>(B40-VLOOKUP(A40,'31.03'!A$2:B$46,2,FALSE))/G40*1000000</f>
        <v>105.76619414502184</v>
      </c>
      <c r="P40" s="14">
        <f>B40-2*VLOOKUP(A40,'31.03'!A$2:B$46,2,FALSE)+VLOOKUP(A40,'30.03'!A$2:B$46,2,FALSE)</f>
        <v>1962</v>
      </c>
      <c r="Q40" s="30">
        <f t="shared" si="6"/>
        <v>37.638121546961329</v>
      </c>
    </row>
    <row r="41" spans="1:17" ht="15.75" thickBot="1">
      <c r="A41" s="4" t="s">
        <v>50</v>
      </c>
      <c r="B41" s="5">
        <v>3330</v>
      </c>
      <c r="C41" s="5">
        <v>32</v>
      </c>
      <c r="D41" s="5">
        <v>45</v>
      </c>
      <c r="E41" s="6">
        <v>9.7000000000000003E-3</v>
      </c>
      <c r="F41" s="8">
        <f t="shared" si="0"/>
        <v>0.41558441558441561</v>
      </c>
      <c r="G41" s="10">
        <v>10581065</v>
      </c>
      <c r="H41" s="10">
        <v>1729195</v>
      </c>
      <c r="I41" s="11">
        <f t="shared" si="1"/>
        <v>0.16342353061813722</v>
      </c>
      <c r="J41" s="12">
        <f t="shared" si="2"/>
        <v>3253</v>
      </c>
      <c r="K41" s="12">
        <f t="shared" si="3"/>
        <v>3.0743597170984205</v>
      </c>
      <c r="L41" s="13">
        <f t="shared" si="4"/>
        <v>3024.2702412280805</v>
      </c>
      <c r="M41" s="13">
        <f t="shared" si="5"/>
        <v>30.492121282802113</v>
      </c>
      <c r="N41" s="8">
        <f>B41/VLOOKUP(A41,'31.03'!A$2:B$46,2,FALSE)-1</f>
        <v>0.10926049300466345</v>
      </c>
      <c r="O41" s="12">
        <f>(B41-VLOOKUP(A41,'31.03'!A$2:B$46,2,FALSE))/G41*1000000</f>
        <v>30.99876997258783</v>
      </c>
      <c r="P41" s="14">
        <f>B41-2*VLOOKUP(A41,'31.03'!A$2:B$46,2,FALSE)+VLOOKUP(A41,'30.03'!A$2:B$46,2,FALSE)</f>
        <v>143</v>
      </c>
      <c r="Q41" s="30">
        <f t="shared" si="6"/>
        <v>42.942942942942942</v>
      </c>
    </row>
    <row r="42" spans="1:17" ht="15.75" thickBot="1">
      <c r="A42" s="4" t="s">
        <v>55</v>
      </c>
      <c r="B42" s="5">
        <v>2738</v>
      </c>
      <c r="C42" s="5">
        <v>12</v>
      </c>
      <c r="D42" s="5">
        <v>156</v>
      </c>
      <c r="E42" s="6">
        <v>4.4000000000000003E-3</v>
      </c>
      <c r="F42" s="8">
        <f t="shared" si="0"/>
        <v>7.1428571428571425E-2</v>
      </c>
      <c r="G42" s="9">
        <v>18875673</v>
      </c>
      <c r="H42" s="10">
        <v>1811116</v>
      </c>
      <c r="I42" s="11">
        <f t="shared" si="1"/>
        <v>9.5949744414411078E-2</v>
      </c>
      <c r="J42" s="12">
        <f t="shared" si="2"/>
        <v>2570</v>
      </c>
      <c r="K42" s="12">
        <f t="shared" si="3"/>
        <v>1.3615408573776415</v>
      </c>
      <c r="L42" s="13">
        <f t="shared" si="4"/>
        <v>635.7389217327509</v>
      </c>
      <c r="M42" s="13">
        <f t="shared" si="5"/>
        <v>9.3036794687067061</v>
      </c>
      <c r="N42" s="8">
        <f>B42/VLOOKUP(A42,'31.03'!A$2:B$46,2,FALSE)-1</f>
        <v>0.11800734993875062</v>
      </c>
      <c r="O42" s="12">
        <f>(B42-VLOOKUP(A42,'31.03'!A$2:B$46,2,FALSE))/G42*1000000</f>
        <v>15.310712365063752</v>
      </c>
      <c r="P42" s="14">
        <f>B42-2*VLOOKUP(A42,'31.03'!A$2:B$46,2,FALSE)+VLOOKUP(A42,'30.03'!A$2:B$46,2,FALSE)</f>
        <v>-21</v>
      </c>
      <c r="Q42" s="30">
        <f t="shared" si="6"/>
        <v>-7.6698319941563184</v>
      </c>
    </row>
    <row r="43" spans="1:17" ht="15.75" thickBot="1">
      <c r="A43" s="4" t="s">
        <v>14</v>
      </c>
      <c r="B43" s="5">
        <v>16605</v>
      </c>
      <c r="C43" s="5">
        <v>433</v>
      </c>
      <c r="D43" s="5">
        <v>1823</v>
      </c>
      <c r="E43" s="6">
        <v>2.6100000000000002E-2</v>
      </c>
      <c r="F43" s="8">
        <f t="shared" si="0"/>
        <v>0.19193262411347517</v>
      </c>
      <c r="G43" s="10">
        <v>8769314</v>
      </c>
      <c r="H43" s="10">
        <v>1482447</v>
      </c>
      <c r="I43" s="11">
        <f t="shared" si="1"/>
        <v>0.16904936919809235</v>
      </c>
      <c r="J43" s="12">
        <f t="shared" si="2"/>
        <v>14349</v>
      </c>
      <c r="K43" s="12">
        <f t="shared" si="3"/>
        <v>16.362739434350281</v>
      </c>
      <c r="L43" s="13">
        <f t="shared" si="4"/>
        <v>49376.724336704101</v>
      </c>
      <c r="M43" s="13">
        <f t="shared" si="5"/>
        <v>284.24258555734247</v>
      </c>
      <c r="N43" s="8">
        <f>B43/VLOOKUP(A43,'31.03'!A$2:B$46,2,FALSE)-1</f>
        <v>4.2896621027509019E-2</v>
      </c>
      <c r="O43" s="12">
        <f>(B43-VLOOKUP(A43,'31.03'!A$2:B$46,2,FALSE))/G43*1000000</f>
        <v>77.885225685840425</v>
      </c>
      <c r="P43" s="14">
        <f>B43-2*VLOOKUP(A43,'31.03'!A$2:B$46,2,FALSE)+VLOOKUP(A43,'30.03'!A$2:B$46,2,FALSE)</f>
        <v>-410</v>
      </c>
      <c r="Q43" s="30">
        <f t="shared" si="6"/>
        <v>-24.691358024691358</v>
      </c>
    </row>
    <row r="44" spans="1:17" ht="15.75" thickBot="1">
      <c r="A44" s="4" t="s">
        <v>34</v>
      </c>
      <c r="B44" s="5">
        <v>4435</v>
      </c>
      <c r="C44" s="5">
        <v>180</v>
      </c>
      <c r="D44" s="5">
        <v>16</v>
      </c>
      <c r="E44" s="6">
        <v>4.0599999999999997E-2</v>
      </c>
      <c r="F44" s="8">
        <f t="shared" si="0"/>
        <v>0.91836734693877553</v>
      </c>
      <c r="G44" s="10">
        <v>10171617</v>
      </c>
      <c r="H44" s="10">
        <v>2002557</v>
      </c>
      <c r="I44" s="11">
        <f t="shared" si="1"/>
        <v>0.19687695673165831</v>
      </c>
      <c r="J44" s="12">
        <f t="shared" si="2"/>
        <v>4239</v>
      </c>
      <c r="K44" s="12">
        <f t="shared" si="3"/>
        <v>4.1674789760566098</v>
      </c>
      <c r="L44" s="13">
        <f t="shared" si="4"/>
        <v>17696.301384529128</v>
      </c>
      <c r="M44" s="13">
        <f t="shared" si="5"/>
        <v>85.877216986804243</v>
      </c>
      <c r="N44" s="8">
        <f>B44/VLOOKUP(A44,'31.03'!A$2:B$46,2,FALSE)-1</f>
        <v>0.10104270109235358</v>
      </c>
      <c r="O44" s="12">
        <f>(B44-VLOOKUP(A44,'31.03'!A$2:B$46,2,FALSE))/G44*1000000</f>
        <v>40.013303686129746</v>
      </c>
      <c r="P44" s="14">
        <f>B44-2*VLOOKUP(A44,'31.03'!A$2:B$46,2,FALSE)+VLOOKUP(A44,'30.03'!A$2:B$46,2,FALSE)</f>
        <v>79</v>
      </c>
      <c r="Q44" s="30">
        <f t="shared" si="6"/>
        <v>17.812852311161219</v>
      </c>
    </row>
    <row r="45" spans="1:17" ht="15.75" thickBot="1">
      <c r="A45" s="4" t="s">
        <v>53</v>
      </c>
      <c r="B45" s="5">
        <v>2302</v>
      </c>
      <c r="C45" s="5">
        <v>79</v>
      </c>
      <c r="D45" s="5">
        <v>58</v>
      </c>
      <c r="E45" s="6">
        <v>3.44E-2</v>
      </c>
      <c r="F45" s="8">
        <f t="shared" si="0"/>
        <v>0.57664233576642332</v>
      </c>
      <c r="G45" s="9">
        <v>17372892</v>
      </c>
      <c r="H45" s="10">
        <v>1112493</v>
      </c>
      <c r="I45" s="11">
        <f t="shared" si="1"/>
        <v>6.4036143205172744E-2</v>
      </c>
      <c r="J45" s="12">
        <f t="shared" si="2"/>
        <v>2165</v>
      </c>
      <c r="K45" s="12">
        <f t="shared" si="3"/>
        <v>1.2461943584292126</v>
      </c>
      <c r="L45" s="13">
        <f t="shared" si="4"/>
        <v>4547.3142871089049</v>
      </c>
      <c r="M45" s="13">
        <f t="shared" si="5"/>
        <v>23.805120059767972</v>
      </c>
      <c r="N45" s="8">
        <f>B45/VLOOKUP(A45,'31.03'!A$2:B$46,2,FALSE)-1</f>
        <v>0.1709053916581893</v>
      </c>
      <c r="O45" s="12">
        <f>(B45-VLOOKUP(A45,'31.03'!A$2:B$46,2,FALSE))/G45*1000000</f>
        <v>19.340475955298636</v>
      </c>
      <c r="P45" s="14">
        <f>B45-2*VLOOKUP(A45,'31.03'!A$2:B$46,2,FALSE)+VLOOKUP(A45,'30.03'!A$2:B$46,2,FALSE)</f>
        <v>294</v>
      </c>
      <c r="Q45" s="30">
        <f t="shared" si="6"/>
        <v>127.71503040834057</v>
      </c>
    </row>
    <row r="46" spans="1:17" ht="15.75" thickBot="1">
      <c r="A46" s="4" t="s">
        <v>74</v>
      </c>
      <c r="B46" s="5">
        <v>1353</v>
      </c>
      <c r="C46" s="5">
        <v>5</v>
      </c>
      <c r="D46" s="5">
        <v>50</v>
      </c>
      <c r="E46" s="6">
        <v>3.7000000000000002E-3</v>
      </c>
      <c r="F46" s="8">
        <f t="shared" si="0"/>
        <v>9.0909090909090912E-2</v>
      </c>
      <c r="G46" s="10">
        <v>57370084</v>
      </c>
      <c r="H46" s="10">
        <v>3253808</v>
      </c>
      <c r="I46" s="11">
        <f t="shared" si="1"/>
        <v>5.6716110089711565E-2</v>
      </c>
      <c r="J46" s="12">
        <f t="shared" si="2"/>
        <v>1298</v>
      </c>
      <c r="K46" s="12">
        <f t="shared" si="3"/>
        <v>0.22625032238056336</v>
      </c>
      <c r="L46" s="13">
        <f t="shared" si="4"/>
        <v>87.153436972482041</v>
      </c>
      <c r="M46" s="13">
        <f t="shared" si="5"/>
        <v>1.4042255236107257</v>
      </c>
      <c r="N46" s="8">
        <f>B46/VLOOKUP(A46,'31.03'!A$2:B$46,2,FALSE)-1</f>
        <v>2.0361990950226172E-2</v>
      </c>
      <c r="O46" s="12">
        <f>(B46-VLOOKUP(A46,'31.03'!A$2:B$46,2,FALSE))/G46*1000000</f>
        <v>0.47062855965140299</v>
      </c>
      <c r="P46" s="14">
        <f>B46-2*VLOOKUP(A46,'31.03'!A$2:B$46,2,FALSE)+VLOOKUP(A46,'30.03'!A$2:B$46,2,FALSE)</f>
        <v>-19</v>
      </c>
      <c r="Q46" s="30">
        <f t="shared" si="6"/>
        <v>-14.042867701404287</v>
      </c>
    </row>
    <row r="47" spans="1:17" ht="15.75" thickBot="1">
      <c r="A47" s="4" t="s">
        <v>18</v>
      </c>
      <c r="B47" s="5">
        <v>9887</v>
      </c>
      <c r="C47" s="5">
        <v>165</v>
      </c>
      <c r="D47" s="5">
        <v>5567</v>
      </c>
      <c r="E47" s="6">
        <v>1.67E-2</v>
      </c>
      <c r="F47" s="8">
        <f t="shared" si="0"/>
        <v>2.8785764131193301E-2</v>
      </c>
      <c r="G47" s="10">
        <v>51468581</v>
      </c>
      <c r="H47" s="10">
        <v>5875156</v>
      </c>
      <c r="I47" s="11">
        <f t="shared" si="1"/>
        <v>0.11415033960232943</v>
      </c>
      <c r="J47" s="12">
        <f t="shared" si="2"/>
        <v>4155</v>
      </c>
      <c r="K47" s="12">
        <f t="shared" si="3"/>
        <v>0.80728862526829726</v>
      </c>
      <c r="L47" s="13">
        <f t="shared" si="4"/>
        <v>3205.8393061195916</v>
      </c>
      <c r="M47" s="13">
        <f t="shared" si="5"/>
        <v>16.087378923455358</v>
      </c>
      <c r="N47" s="8">
        <f>B47/VLOOKUP(A47,'31.03'!A$2:B$46,2,FALSE)-1</f>
        <v>1.0320866544042406E-2</v>
      </c>
      <c r="O47" s="12">
        <f>(B47-VLOOKUP(A47,'31.03'!A$2:B$46,2,FALSE))/G47*1000000</f>
        <v>1.9623622419277498</v>
      </c>
      <c r="P47" s="14">
        <f>B47-2*VLOOKUP(A47,'31.03'!A$2:B$46,2,FALSE)+VLOOKUP(A47,'30.03'!A$2:B$46,2,FALSE)</f>
        <v>-102</v>
      </c>
      <c r="Q47" s="30">
        <f t="shared" si="6"/>
        <v>-10.316577323758469</v>
      </c>
    </row>
    <row r="48" spans="1:17" ht="15.75" thickBot="1">
      <c r="A48" s="4" t="s">
        <v>42</v>
      </c>
      <c r="B48" s="5">
        <v>2229</v>
      </c>
      <c r="C48" s="5">
        <v>66</v>
      </c>
      <c r="D48" s="5">
        <v>424</v>
      </c>
      <c r="E48" s="6">
        <v>2.9700000000000001E-2</v>
      </c>
      <c r="F48" s="8">
        <f t="shared" si="0"/>
        <v>0.13469387755102041</v>
      </c>
      <c r="G48" s="10">
        <v>125903471</v>
      </c>
      <c r="H48" s="10">
        <v>28810916</v>
      </c>
      <c r="I48" s="11">
        <f t="shared" si="1"/>
        <v>0.22883337346593088</v>
      </c>
      <c r="J48" s="12">
        <f t="shared" si="2"/>
        <v>1739</v>
      </c>
      <c r="K48" s="12">
        <f t="shared" si="3"/>
        <v>0.13812168847989903</v>
      </c>
      <c r="L48" s="13">
        <f t="shared" si="4"/>
        <v>524.21112361548796</v>
      </c>
      <c r="M48" s="13">
        <f t="shared" si="5"/>
        <v>2.6908163354959078</v>
      </c>
      <c r="N48" s="8">
        <f>B48/VLOOKUP(A48,'31.03'!A$2:B$46,2,FALSE)-1</f>
        <v>0.1413210445468509</v>
      </c>
      <c r="O48" s="12">
        <f>(B48-VLOOKUP(A48,'31.03'!A$2:B$46,2,FALSE))/G48*1000000</f>
        <v>2.192155607846586</v>
      </c>
      <c r="P48" s="14">
        <f>B48-2*VLOOKUP(A48,'31.03'!A$2:B$46,2,FALSE)+VLOOKUP(A48,'30.03'!A$2:B$46,2,FALSE)</f>
        <v>189</v>
      </c>
      <c r="Q48" s="30">
        <f t="shared" si="6"/>
        <v>84.791386271870806</v>
      </c>
    </row>
    <row r="49" spans="13:15">
      <c r="M49" s="8"/>
      <c r="N49" s="12"/>
      <c r="O49" s="14"/>
    </row>
    <row r="50" spans="13:15">
      <c r="M50" s="8"/>
      <c r="N50" s="12"/>
      <c r="O50" s="14"/>
    </row>
  </sheetData>
  <sortState ref="A2:Q48">
    <sortCondition ref="A4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1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K27" sqref="K27:Q51"/>
    </sheetView>
  </sheetViews>
  <sheetFormatPr defaultRowHeight="12.75"/>
  <cols>
    <col min="1" max="1" width="19.85546875" style="14" customWidth="1"/>
    <col min="2" max="5" width="9.140625" style="14"/>
    <col min="6" max="6" width="9.28515625" style="14" customWidth="1"/>
    <col min="7" max="7" width="14.140625" style="14" customWidth="1"/>
    <col min="8" max="8" width="11.28515625" style="14" customWidth="1"/>
    <col min="9" max="9" width="9.140625" style="14"/>
    <col min="10" max="10" width="9.7109375" style="14" bestFit="1" customWidth="1"/>
    <col min="11" max="15" width="9.140625" style="14"/>
    <col min="16" max="16" width="11" style="14" customWidth="1"/>
    <col min="17" max="16384" width="9.140625" style="14"/>
  </cols>
  <sheetData>
    <row r="1" spans="1:17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 ht="13.5" thickBot="1">
      <c r="A2" s="1" t="s">
        <v>40</v>
      </c>
      <c r="B2" s="2">
        <v>5137</v>
      </c>
      <c r="C2" s="2">
        <v>25</v>
      </c>
      <c r="D2" s="2">
        <v>345</v>
      </c>
      <c r="E2" s="3">
        <v>4.8999999999999998E-3</v>
      </c>
      <c r="F2" s="8">
        <f t="shared" ref="F2:F33" si="0">IF(C2&gt;0,C2/(C2+D2),0)</f>
        <v>6.7567567567567571E-2</v>
      </c>
      <c r="G2" s="9">
        <v>25812476</v>
      </c>
      <c r="H2" s="10">
        <v>3607226</v>
      </c>
      <c r="I2" s="11">
        <f t="shared" ref="I2:I33" si="1">H2/G2</f>
        <v>0.13974738417190199</v>
      </c>
      <c r="J2" s="14">
        <f t="shared" ref="J2:J26" si="2">B2-C2-D2</f>
        <v>4767</v>
      </c>
      <c r="K2" s="12">
        <f t="shared" ref="K2:K26" si="3">J2/G2*10000</f>
        <v>1.8467813781211846</v>
      </c>
      <c r="L2" s="13">
        <f t="shared" ref="L2:L26" si="4">C2/G2*1000000000</f>
        <v>968.52390293747874</v>
      </c>
      <c r="M2" s="13">
        <f t="shared" ref="M2:M26" si="5">SQRT(J2*C2)/G2*1000000</f>
        <v>13.374049155772479</v>
      </c>
      <c r="N2" s="8">
        <f>B2/VLOOKUP(A2,'01.04'!A$2:B$49,2,FALSE)-1</f>
        <v>5.65610859728507E-2</v>
      </c>
      <c r="O2" s="12">
        <f>(B2-VLOOKUP(A2,'01.04'!A$2:B$49,2,FALSE))/G2*1000000</f>
        <v>10.653762932312265</v>
      </c>
      <c r="P2" s="14">
        <f>B2-2*VLOOKUP(A2,'01.04'!A$2:B$49,2,FALSE)+VLOOKUP(A2,'31.03'!A$2:B$49,2,FALSE)</f>
        <v>-30</v>
      </c>
      <c r="Q2" s="30">
        <f t="shared" ref="Q2:Q26" si="6">P2/B2*1000</f>
        <v>-5.8399844267081953</v>
      </c>
    </row>
    <row r="3" spans="1:17" ht="13.5" thickBot="1">
      <c r="A3" s="4" t="s">
        <v>22</v>
      </c>
      <c r="B3" s="5">
        <v>10809</v>
      </c>
      <c r="C3" s="5">
        <v>146</v>
      </c>
      <c r="D3" s="5">
        <v>1436</v>
      </c>
      <c r="E3" s="6">
        <v>1.3599999999999999E-2</v>
      </c>
      <c r="F3" s="8">
        <f t="shared" si="0"/>
        <v>9.2288242730720602E-2</v>
      </c>
      <c r="G3" s="10">
        <v>8692741</v>
      </c>
      <c r="H3" s="10">
        <v>1585001</v>
      </c>
      <c r="I3" s="11">
        <f t="shared" si="1"/>
        <v>0.18233615841079356</v>
      </c>
      <c r="J3" s="14">
        <f t="shared" ref="J3:J51" si="7">B3-C3-D3</f>
        <v>9227</v>
      </c>
      <c r="K3" s="12">
        <f t="shared" si="3"/>
        <v>10.614603610069597</v>
      </c>
      <c r="L3" s="13">
        <f t="shared" si="4"/>
        <v>16795.62292262015</v>
      </c>
      <c r="M3" s="13">
        <f t="shared" si="5"/>
        <v>133.52111432571687</v>
      </c>
      <c r="N3" s="8">
        <f>B3/VLOOKUP(A3,'01.04'!A$2:B$49,2,FALSE)-1</f>
        <v>4.2735867258344662E-2</v>
      </c>
      <c r="O3" s="12">
        <f>(B3-VLOOKUP(A3,'01.04'!A$2:B$49,2,FALSE))/G3*1000000</f>
        <v>50.962061333703602</v>
      </c>
      <c r="P3" s="14">
        <f>B3-2*VLOOKUP(A3,'01.04'!A$2:B$49,2,FALSE)+VLOOKUP(A3,'31.03'!A$2:B$49,2,FALSE)</f>
        <v>-151</v>
      </c>
      <c r="Q3" s="30">
        <f t="shared" si="6"/>
        <v>-13.969839948191321</v>
      </c>
    </row>
    <row r="4" spans="1:17" ht="13.5" thickBot="1">
      <c r="A4" s="4" t="s">
        <v>131</v>
      </c>
      <c r="B4" s="5">
        <v>1133</v>
      </c>
      <c r="C4" s="5">
        <v>33</v>
      </c>
      <c r="D4" s="5">
        <v>248</v>
      </c>
      <c r="E4" s="6">
        <v>2.92E-2</v>
      </c>
      <c r="F4" s="8">
        <f t="shared" si="0"/>
        <v>0.11743772241992882</v>
      </c>
      <c r="G4" s="10">
        <v>45603404</v>
      </c>
      <c r="H4" s="10">
        <v>5013375</v>
      </c>
      <c r="I4" s="11">
        <f t="shared" si="1"/>
        <v>0.10993422771686079</v>
      </c>
      <c r="J4" s="14">
        <f t="shared" si="7"/>
        <v>852</v>
      </c>
      <c r="K4" s="12">
        <f t="shared" si="3"/>
        <v>0.18682815870499492</v>
      </c>
      <c r="L4" s="13">
        <f t="shared" si="4"/>
        <v>723.63019216723387</v>
      </c>
      <c r="M4" s="13">
        <f t="shared" si="5"/>
        <v>3.6768804221234328</v>
      </c>
      <c r="N4" s="8">
        <f>B4/VLOOKUP(A4,'01.04'!A$2:B$49,2,FALSE)-1</f>
        <v>7.4952561669829221E-2</v>
      </c>
      <c r="O4" s="12">
        <f>(B4-VLOOKUP(A4,'01.04'!A$2:B$49,2,FALSE))/G4*1000000</f>
        <v>1.7323268236730749</v>
      </c>
      <c r="P4" s="14" t="e">
        <f>B4-2*VLOOKUP(A4,'01.04'!A$2:B$49,2,FALSE)+VLOOKUP(A4,'31.03'!A$2:B$49,2,FALSE)</f>
        <v>#N/A</v>
      </c>
      <c r="Q4" s="30" t="e">
        <f t="shared" si="6"/>
        <v>#N/A</v>
      </c>
    </row>
    <row r="5" spans="1:17" ht="13.5" thickBot="1">
      <c r="A5" s="4" t="s">
        <v>24</v>
      </c>
      <c r="B5" s="5">
        <v>13964</v>
      </c>
      <c r="C5" s="5">
        <v>828</v>
      </c>
      <c r="D5" s="5">
        <v>2132</v>
      </c>
      <c r="E5" s="6">
        <v>5.9299999999999999E-2</v>
      </c>
      <c r="F5" s="8">
        <f t="shared" si="0"/>
        <v>0.2797297297297297</v>
      </c>
      <c r="G5" s="10">
        <v>25812476</v>
      </c>
      <c r="H5" s="10">
        <v>2099099</v>
      </c>
      <c r="I5" s="11">
        <f t="shared" si="1"/>
        <v>8.1321102245286353E-2</v>
      </c>
      <c r="J5" s="14">
        <f t="shared" si="7"/>
        <v>11004</v>
      </c>
      <c r="K5" s="12">
        <f t="shared" si="3"/>
        <v>4.2630548111696065</v>
      </c>
      <c r="L5" s="13">
        <f t="shared" si="4"/>
        <v>32077.511665289298</v>
      </c>
      <c r="M5" s="13">
        <f t="shared" si="5"/>
        <v>116.93938191860802</v>
      </c>
      <c r="N5" s="8">
        <f>B5/VLOOKUP(A5,'01.04'!A$2:B$49,2,FALSE)-1</f>
        <v>9.3072407045009742E-2</v>
      </c>
      <c r="O5" s="12">
        <f>(B5-VLOOKUP(A5,'01.04'!A$2:B$49,2,FALSE))/G5*1000000</f>
        <v>46.062996823706492</v>
      </c>
      <c r="P5" s="14">
        <f>B5-2*VLOOKUP(A5,'01.04'!A$2:B$49,2,FALSE)+VLOOKUP(A5,'31.03'!A$2:B$49,2,FALSE)</f>
        <v>313</v>
      </c>
      <c r="Q5" s="30">
        <f t="shared" si="6"/>
        <v>22.414780865081639</v>
      </c>
    </row>
    <row r="6" spans="1:17" ht="13.5" thickBot="1">
      <c r="A6" s="4" t="s">
        <v>32</v>
      </c>
      <c r="B6" s="5">
        <v>6931</v>
      </c>
      <c r="C6" s="5">
        <v>244</v>
      </c>
      <c r="D6" s="5">
        <v>127</v>
      </c>
      <c r="E6" s="6">
        <v>3.5299999999999998E-2</v>
      </c>
      <c r="F6" s="8">
        <f t="shared" si="0"/>
        <v>0.65768194070080865</v>
      </c>
      <c r="G6" s="9">
        <v>217014289</v>
      </c>
      <c r="H6" s="10">
        <v>14580478</v>
      </c>
      <c r="I6" s="11">
        <f t="shared" si="1"/>
        <v>6.7186718751040403E-2</v>
      </c>
      <c r="J6" s="14">
        <f t="shared" si="7"/>
        <v>6560</v>
      </c>
      <c r="K6" s="12">
        <f t="shared" si="3"/>
        <v>0.30228424267491438</v>
      </c>
      <c r="L6" s="13">
        <f t="shared" si="4"/>
        <v>1124.3499270225473</v>
      </c>
      <c r="M6" s="13">
        <f t="shared" si="5"/>
        <v>5.829865060115937</v>
      </c>
      <c r="N6" s="8">
        <f>B6/VLOOKUP(A6,'01.04'!A$2:B$49,2,FALSE)-1</f>
        <v>0.1925326909841707</v>
      </c>
      <c r="O6" s="12">
        <f>(B6-VLOOKUP(A6,'01.04'!A$2:B$49,2,FALSE))/G6*1000000</f>
        <v>5.1563424931894692</v>
      </c>
      <c r="P6" s="14">
        <f>B6-2*VLOOKUP(A6,'01.04'!A$2:B$49,2,FALSE)+VLOOKUP(A6,'31.03'!A$2:B$49,2,FALSE)</f>
        <v>-32</v>
      </c>
      <c r="Q6" s="30">
        <f t="shared" si="6"/>
        <v>-4.6169383927283221</v>
      </c>
    </row>
    <row r="7" spans="1:17" ht="13.5" thickBot="1">
      <c r="A7" s="4" t="s">
        <v>16</v>
      </c>
      <c r="B7" s="5">
        <v>29474</v>
      </c>
      <c r="C7" s="5">
        <v>2352</v>
      </c>
      <c r="D7" s="5">
        <v>171</v>
      </c>
      <c r="E7" s="6">
        <v>7.9799999999999996E-2</v>
      </c>
      <c r="F7" s="8">
        <f t="shared" si="0"/>
        <v>0.93222354340071345</v>
      </c>
      <c r="G7" s="9">
        <v>66673160</v>
      </c>
      <c r="H7" s="10">
        <v>10980918</v>
      </c>
      <c r="I7" s="11">
        <f t="shared" si="1"/>
        <v>0.16469772844124983</v>
      </c>
      <c r="J7" s="14">
        <f t="shared" si="7"/>
        <v>26951</v>
      </c>
      <c r="K7" s="12">
        <f t="shared" si="3"/>
        <v>4.0422562842379151</v>
      </c>
      <c r="L7" s="13">
        <f t="shared" si="4"/>
        <v>35276.564062660291</v>
      </c>
      <c r="M7" s="13">
        <f t="shared" si="5"/>
        <v>119.41394925577579</v>
      </c>
      <c r="N7" s="8">
        <f>B7/VLOOKUP(A7,'01.04'!A$2:B$49,2,FALSE)-1</f>
        <v>0.17192842942345932</v>
      </c>
      <c r="O7" s="12">
        <f>(B7-VLOOKUP(A7,'01.04'!A$2:B$49,2,FALSE))/G7*1000000</f>
        <v>64.853683251251326</v>
      </c>
      <c r="P7" s="14">
        <f>B7-2*VLOOKUP(A7,'01.04'!A$2:B$49,2,FALSE)+VLOOKUP(A7,'31.03'!A$2:B$49,2,FALSE)</f>
        <v>1628</v>
      </c>
      <c r="Q7" s="30">
        <f t="shared" si="6"/>
        <v>55.235122480830562</v>
      </c>
    </row>
    <row r="8" spans="1:17" ht="13.5" thickBot="1">
      <c r="A8" s="4" t="s">
        <v>8</v>
      </c>
      <c r="B8" s="5">
        <v>77981</v>
      </c>
      <c r="C8" s="5">
        <v>931</v>
      </c>
      <c r="D8" s="5">
        <v>19175</v>
      </c>
      <c r="E8" s="6">
        <v>1.2E-2</v>
      </c>
      <c r="F8" s="8">
        <f t="shared" si="0"/>
        <v>4.6304585695812195E-2</v>
      </c>
      <c r="G8" s="10">
        <v>81465657</v>
      </c>
      <c r="H8" s="10">
        <v>16771303</v>
      </c>
      <c r="I8" s="11">
        <f t="shared" si="1"/>
        <v>0.20586960957057032</v>
      </c>
      <c r="J8" s="14">
        <f t="shared" si="7"/>
        <v>57875</v>
      </c>
      <c r="K8" s="12">
        <f t="shared" si="3"/>
        <v>7.104220616547658</v>
      </c>
      <c r="L8" s="13">
        <f t="shared" si="4"/>
        <v>11428.128542558738</v>
      </c>
      <c r="M8" s="13">
        <f t="shared" si="5"/>
        <v>90.104354168154657</v>
      </c>
      <c r="N8" s="8">
        <f>B8/VLOOKUP(A8,'01.04'!A$2:B$49,2,FALSE)-1</f>
        <v>8.5965352049910848E-2</v>
      </c>
      <c r="O8" s="12">
        <f>(B8-VLOOKUP(A8,'01.04'!A$2:B$49,2,FALSE))/G8*1000000</f>
        <v>75.774261539436182</v>
      </c>
      <c r="P8" s="14">
        <f>B8-2*VLOOKUP(A8,'01.04'!A$2:B$49,2,FALSE)+VLOOKUP(A8,'31.03'!A$2:B$49,2,FALSE)</f>
        <v>1416</v>
      </c>
      <c r="Q8" s="30">
        <f t="shared" si="6"/>
        <v>18.158269322014338</v>
      </c>
    </row>
    <row r="9" spans="1:17" ht="13.5" thickBot="1">
      <c r="A9" s="4" t="s">
        <v>69</v>
      </c>
      <c r="B9" s="5">
        <v>1415</v>
      </c>
      <c r="C9" s="5">
        <v>51</v>
      </c>
      <c r="D9" s="5">
        <v>52</v>
      </c>
      <c r="E9" s="6">
        <v>3.61E-2</v>
      </c>
      <c r="F9" s="8">
        <f t="shared" si="0"/>
        <v>0.49514563106796117</v>
      </c>
      <c r="G9" s="10">
        <v>10748112</v>
      </c>
      <c r="H9" s="10">
        <v>2108406</v>
      </c>
      <c r="I9" s="11">
        <f t="shared" si="1"/>
        <v>0.19616524278868699</v>
      </c>
      <c r="J9" s="14">
        <f t="shared" si="7"/>
        <v>1312</v>
      </c>
      <c r="K9" s="12">
        <f t="shared" si="3"/>
        <v>1.2206795016650367</v>
      </c>
      <c r="L9" s="13">
        <f t="shared" si="4"/>
        <v>4745.0194043381762</v>
      </c>
      <c r="M9" s="13">
        <f t="shared" si="5"/>
        <v>24.066881646525069</v>
      </c>
      <c r="N9" s="8">
        <f>B9/VLOOKUP(A9,'01.04'!A$2:B$49,2,FALSE)-1</f>
        <v>7.686453576864527E-2</v>
      </c>
      <c r="O9" s="12">
        <f>(B9-VLOOKUP(A9,'01.04'!A$2:B$49,2,FALSE))/G9*1000000</f>
        <v>9.3969992125128581</v>
      </c>
      <c r="P9" s="14">
        <f>B9-2*VLOOKUP(A9,'01.04'!A$2:B$49,2,FALSE)+VLOOKUP(A9,'31.03'!A$2:B$49,2,FALSE)</f>
        <v>-1</v>
      </c>
      <c r="Q9" s="30">
        <f t="shared" si="6"/>
        <v>-0.70671378091872783</v>
      </c>
    </row>
    <row r="10" spans="1:17" ht="13.5" thickBot="1">
      <c r="A10" s="4" t="s">
        <v>46</v>
      </c>
      <c r="B10" s="5">
        <v>3107</v>
      </c>
      <c r="C10" s="5">
        <v>104</v>
      </c>
      <c r="D10" s="5">
        <v>894</v>
      </c>
      <c r="E10" s="6">
        <v>3.3500000000000002E-2</v>
      </c>
      <c r="F10" s="8">
        <f t="shared" si="0"/>
        <v>0.10420841683366733</v>
      </c>
      <c r="G10" s="10">
        <v>5783798</v>
      </c>
      <c r="H10" s="10">
        <v>987535</v>
      </c>
      <c r="I10" s="11">
        <f t="shared" si="1"/>
        <v>0.17074161303696983</v>
      </c>
      <c r="J10" s="14">
        <f t="shared" si="7"/>
        <v>2109</v>
      </c>
      <c r="K10" s="12">
        <f t="shared" si="3"/>
        <v>3.6463929065295853</v>
      </c>
      <c r="L10" s="13">
        <f t="shared" si="4"/>
        <v>17981.264214275809</v>
      </c>
      <c r="M10" s="13">
        <f t="shared" si="5"/>
        <v>80.973300711635545</v>
      </c>
      <c r="N10" s="8">
        <f>B10/VLOOKUP(A10,'01.04'!A$2:B$49,2,FALSE)-1</f>
        <v>8.636363636363642E-2</v>
      </c>
      <c r="O10" s="12">
        <f>(B10-VLOOKUP(A10,'01.04'!A$2:B$49,2,FALSE))/G10*1000000</f>
        <v>42.705502508905049</v>
      </c>
      <c r="P10" s="14">
        <f>B10-2*VLOOKUP(A10,'01.04'!A$2:B$49,2,FALSE)+VLOOKUP(A10,'31.03'!A$2:B$49,2,FALSE)</f>
        <v>202</v>
      </c>
      <c r="Q10" s="30">
        <f t="shared" si="6"/>
        <v>65.014483424525267</v>
      </c>
    </row>
    <row r="11" spans="1:17" ht="26.25" thickBot="1">
      <c r="A11" s="4" t="s">
        <v>132</v>
      </c>
      <c r="B11" s="5">
        <v>1284</v>
      </c>
      <c r="C11" s="5">
        <v>57</v>
      </c>
      <c r="D11" s="5">
        <v>9</v>
      </c>
      <c r="E11" s="6">
        <v>4.4400000000000002E-2</v>
      </c>
      <c r="F11" s="8">
        <f t="shared" si="0"/>
        <v>0.86363636363636365</v>
      </c>
      <c r="G11" s="10">
        <v>11163554</v>
      </c>
      <c r="H11" s="10">
        <v>726176</v>
      </c>
      <c r="I11" s="11">
        <f t="shared" si="1"/>
        <v>6.5048818682652498E-2</v>
      </c>
      <c r="J11" s="14">
        <f t="shared" si="7"/>
        <v>1218</v>
      </c>
      <c r="K11" s="12">
        <f t="shared" si="3"/>
        <v>1.0910503948832067</v>
      </c>
      <c r="L11" s="13">
        <f t="shared" si="4"/>
        <v>5105.9008627539224</v>
      </c>
      <c r="M11" s="13">
        <f t="shared" si="5"/>
        <v>23.602531967020344</v>
      </c>
      <c r="N11" s="8">
        <f>B11/VLOOKUP(A11,'01.04'!A$2:B$49,2,FALSE)-1</f>
        <v>0.15779981965734891</v>
      </c>
      <c r="O11" s="12">
        <f>(B11-VLOOKUP(A11,'01.04'!A$2:B$49,2,FALSE))/G11*1000000</f>
        <v>15.676011420735726</v>
      </c>
      <c r="P11" s="14" t="e">
        <f>B11-2*VLOOKUP(A11,'01.04'!A$2:B$49,2,FALSE)+VLOOKUP(A11,'31.03'!A$2:B$49,2,FALSE)</f>
        <v>#N/A</v>
      </c>
      <c r="Q11" s="30" t="e">
        <f t="shared" si="6"/>
        <v>#N/A</v>
      </c>
    </row>
    <row r="12" spans="1:17" ht="13.5" thickBot="1">
      <c r="A12" s="4" t="s">
        <v>36</v>
      </c>
      <c r="B12" s="5">
        <v>6211</v>
      </c>
      <c r="C12" s="5">
        <v>30</v>
      </c>
      <c r="D12" s="5">
        <v>289</v>
      </c>
      <c r="E12" s="6">
        <v>4.8999999999999998E-3</v>
      </c>
      <c r="F12" s="8">
        <f t="shared" si="0"/>
        <v>9.4043887147335428E-2</v>
      </c>
      <c r="G12" s="10">
        <v>8723025</v>
      </c>
      <c r="H12" s="10">
        <v>878824</v>
      </c>
      <c r="I12" s="11">
        <f t="shared" si="1"/>
        <v>0.1007476190885616</v>
      </c>
      <c r="J12" s="14">
        <f t="shared" si="7"/>
        <v>5892</v>
      </c>
      <c r="K12" s="12">
        <f t="shared" si="3"/>
        <v>6.7545375600780693</v>
      </c>
      <c r="L12" s="13">
        <f t="shared" si="4"/>
        <v>3439.1739104267153</v>
      </c>
      <c r="M12" s="13">
        <f t="shared" si="5"/>
        <v>48.197540760517875</v>
      </c>
      <c r="N12" s="8">
        <f>B12/VLOOKUP(A12,'01.04'!A$2:B$49,2,FALSE)-1</f>
        <v>0.11089250581291354</v>
      </c>
      <c r="O12" s="12">
        <f>(B12-VLOOKUP(A12,'01.04'!A$2:B$49,2,FALSE))/G12*1000000</f>
        <v>71.076260815485455</v>
      </c>
      <c r="P12" s="14">
        <f>B12-2*VLOOKUP(A12,'01.04'!A$2:B$49,2,FALSE)+VLOOKUP(A12,'31.03'!A$2:B$49,2,FALSE)</f>
        <v>-140</v>
      </c>
      <c r="Q12" s="30">
        <f t="shared" si="6"/>
        <v>-22.540653678956691</v>
      </c>
    </row>
    <row r="13" spans="1:17" ht="13.5" thickBot="1">
      <c r="A13" s="4" t="s">
        <v>84</v>
      </c>
      <c r="B13" s="5">
        <v>2032</v>
      </c>
      <c r="C13" s="5">
        <v>58</v>
      </c>
      <c r="D13" s="5">
        <v>148</v>
      </c>
      <c r="E13" s="6">
        <v>2.86E-2</v>
      </c>
      <c r="F13" s="8">
        <f t="shared" si="0"/>
        <v>0.28155339805825241</v>
      </c>
      <c r="G13" s="10">
        <v>1391390369</v>
      </c>
      <c r="H13" s="10">
        <v>75635457</v>
      </c>
      <c r="I13" s="11">
        <f t="shared" si="1"/>
        <v>5.4359623787219126E-2</v>
      </c>
      <c r="J13" s="14">
        <f t="shared" si="7"/>
        <v>1826</v>
      </c>
      <c r="K13" s="12">
        <f t="shared" si="3"/>
        <v>1.3123563600000741E-2</v>
      </c>
      <c r="L13" s="13">
        <f t="shared" si="4"/>
        <v>41.684922716322177</v>
      </c>
      <c r="M13" s="13">
        <f t="shared" si="5"/>
        <v>0.23389201235372914</v>
      </c>
      <c r="N13" s="8">
        <f>B13/VLOOKUP(A13,'01.04'!A$2:B$49,2,FALSE)-1</f>
        <v>0.27798742138364774</v>
      </c>
      <c r="O13" s="12">
        <f>(B13-VLOOKUP(A13,'01.04'!A$2:B$49,2,FALSE))/G13*1000000</f>
        <v>0.317667859320938</v>
      </c>
      <c r="P13" s="14">
        <f>B13-2*VLOOKUP(A13,'01.04'!A$2:B$49,2,FALSE)+VLOOKUP(A13,'31.03'!A$2:B$49,2,FALSE)</f>
        <v>103</v>
      </c>
      <c r="Q13" s="30">
        <f t="shared" si="6"/>
        <v>50.688976377952756</v>
      </c>
    </row>
    <row r="14" spans="1:17" ht="13.5" thickBot="1">
      <c r="A14" s="4" t="s">
        <v>71</v>
      </c>
      <c r="B14" s="5">
        <v>1677</v>
      </c>
      <c r="C14" s="5">
        <v>157</v>
      </c>
      <c r="D14" s="5">
        <v>103</v>
      </c>
      <c r="E14" s="6">
        <v>9.3700000000000006E-2</v>
      </c>
      <c r="F14" s="8">
        <f t="shared" si="0"/>
        <v>0.60384615384615381</v>
      </c>
      <c r="G14" s="10">
        <v>273608457</v>
      </c>
      <c r="H14" s="10">
        <v>16771240</v>
      </c>
      <c r="I14" s="11">
        <f t="shared" si="1"/>
        <v>6.1296497132762237E-2</v>
      </c>
      <c r="J14" s="14">
        <f t="shared" si="7"/>
        <v>1417</v>
      </c>
      <c r="K14" s="12">
        <f t="shared" si="3"/>
        <v>5.1789334859631185E-2</v>
      </c>
      <c r="L14" s="13">
        <f t="shared" si="4"/>
        <v>573.81267275667574</v>
      </c>
      <c r="M14" s="13">
        <f t="shared" si="5"/>
        <v>1.7238728681690958</v>
      </c>
      <c r="N14" s="8">
        <f>B14/VLOOKUP(A14,'01.04'!A$2:B$49,2,FALSE)-1</f>
        <v>9.7513089005235587E-2</v>
      </c>
      <c r="O14" s="12">
        <f>(B14-VLOOKUP(A14,'01.04'!A$2:B$49,2,FALSE))/G14*1000000</f>
        <v>0.54457381045060316</v>
      </c>
      <c r="P14" s="14">
        <f>B14-2*VLOOKUP(A14,'01.04'!A$2:B$49,2,FALSE)+VLOOKUP(A14,'31.03'!A$2:B$49,2,FALSE)</f>
        <v>35</v>
      </c>
      <c r="Q14" s="30">
        <f t="shared" si="6"/>
        <v>20.870602265951103</v>
      </c>
    </row>
    <row r="15" spans="1:17" ht="13.5" thickBot="1">
      <c r="A15" s="4" t="s">
        <v>10</v>
      </c>
      <c r="B15" s="5">
        <v>47593</v>
      </c>
      <c r="C15" s="5">
        <v>3036</v>
      </c>
      <c r="D15" s="5">
        <v>15473</v>
      </c>
      <c r="E15" s="6">
        <v>6.3799999999999996E-2</v>
      </c>
      <c r="F15" s="8">
        <f t="shared" si="0"/>
        <v>0.16402831055162354</v>
      </c>
      <c r="G15" s="10">
        <v>83979449</v>
      </c>
      <c r="H15" s="10">
        <v>4193255</v>
      </c>
      <c r="I15" s="11">
        <f t="shared" si="1"/>
        <v>4.9931918462575289E-2</v>
      </c>
      <c r="J15" s="14">
        <f t="shared" si="7"/>
        <v>29084</v>
      </c>
      <c r="K15" s="12">
        <f t="shared" si="3"/>
        <v>3.4632282476633063</v>
      </c>
      <c r="L15" s="13">
        <f t="shared" si="4"/>
        <v>36151.70182886054</v>
      </c>
      <c r="M15" s="13">
        <f t="shared" si="5"/>
        <v>111.89351856779329</v>
      </c>
      <c r="N15" s="8">
        <f>B15/VLOOKUP(A15,'01.04'!A$2:B$49,2,FALSE)-1</f>
        <v>6.6988005828942931E-2</v>
      </c>
      <c r="O15" s="12">
        <f>(B15-VLOOKUP(A15,'01.04'!A$2:B$49,2,FALSE))/G15*1000000</f>
        <v>35.580133420499102</v>
      </c>
      <c r="P15" s="14">
        <f>B15-2*VLOOKUP(A15,'01.04'!A$2:B$49,2,FALSE)+VLOOKUP(A15,'31.03'!A$2:B$49,2,FALSE)</f>
        <v>-122</v>
      </c>
      <c r="Q15" s="30">
        <f t="shared" si="6"/>
        <v>-2.5634021809930032</v>
      </c>
    </row>
    <row r="16" spans="1:17" ht="13.5" thickBot="1">
      <c r="A16" s="4" t="s">
        <v>48</v>
      </c>
      <c r="B16" s="5">
        <v>3447</v>
      </c>
      <c r="C16" s="5">
        <v>85</v>
      </c>
      <c r="D16" s="5">
        <v>5</v>
      </c>
      <c r="E16" s="6">
        <v>2.47E-2</v>
      </c>
      <c r="F16" s="8">
        <f t="shared" si="0"/>
        <v>0.94444444444444442</v>
      </c>
      <c r="G16" s="10">
        <v>4757294</v>
      </c>
      <c r="H16" s="10">
        <v>551023</v>
      </c>
      <c r="I16" s="11">
        <f t="shared" si="1"/>
        <v>0.115826980632267</v>
      </c>
      <c r="J16" s="14">
        <f t="shared" si="7"/>
        <v>3357</v>
      </c>
      <c r="K16" s="12">
        <f t="shared" si="3"/>
        <v>7.0565325582148173</v>
      </c>
      <c r="L16" s="13">
        <f t="shared" si="4"/>
        <v>17867.300192083985</v>
      </c>
      <c r="M16" s="13">
        <f t="shared" si="5"/>
        <v>112.28587869043842</v>
      </c>
      <c r="N16" s="8">
        <f>B16/VLOOKUP(A16,'01.04'!A$2:B$49,2,FALSE)-1</f>
        <v>3.669172932330822E-2</v>
      </c>
      <c r="O16" s="12">
        <f>(B16-VLOOKUP(A16,'01.04'!A$2:B$49,2,FALSE))/G16*1000000</f>
        <v>25.644830863932313</v>
      </c>
      <c r="P16" s="14">
        <f>B16-2*VLOOKUP(A16,'01.04'!A$2:B$49,2,FALSE)+VLOOKUP(A16,'31.03'!A$2:B$49,2,FALSE)</f>
        <v>-293</v>
      </c>
      <c r="Q16" s="30">
        <f t="shared" si="6"/>
        <v>-85.001450536698584</v>
      </c>
    </row>
    <row r="17" spans="1:17" ht="13.5" thickBot="1">
      <c r="A17" s="4" t="s">
        <v>73</v>
      </c>
      <c r="B17" s="5">
        <v>1220</v>
      </c>
      <c r="C17" s="5">
        <v>2</v>
      </c>
      <c r="D17" s="5">
        <v>236</v>
      </c>
      <c r="E17" s="6">
        <v>1.6999999999999999E-3</v>
      </c>
      <c r="F17" s="8">
        <f t="shared" si="0"/>
        <v>8.4033613445378148E-3</v>
      </c>
      <c r="G17" s="10">
        <v>340637</v>
      </c>
      <c r="H17" s="10">
        <v>43023</v>
      </c>
      <c r="I17" s="11">
        <f t="shared" si="1"/>
        <v>0.12630160552142017</v>
      </c>
      <c r="J17" s="14">
        <f t="shared" si="7"/>
        <v>982</v>
      </c>
      <c r="K17" s="12">
        <f t="shared" si="3"/>
        <v>28.82834219418325</v>
      </c>
      <c r="L17" s="13">
        <f t="shared" si="4"/>
        <v>5871.352789039358</v>
      </c>
      <c r="M17" s="13">
        <f t="shared" si="5"/>
        <v>130.10048706488337</v>
      </c>
      <c r="N17" s="8">
        <f>B17/VLOOKUP(A17,'01.04'!A$2:B$49,2,FALSE)-1</f>
        <v>7.4889867841409608E-2</v>
      </c>
      <c r="O17" s="12">
        <f>(B17-VLOOKUP(A17,'01.04'!A$2:B$49,2,FALSE))/G17*1000000</f>
        <v>249.53249353417274</v>
      </c>
      <c r="P17" s="14">
        <f>B17-2*VLOOKUP(A17,'01.04'!A$2:B$49,2,FALSE)+VLOOKUP(A17,'31.03'!A$2:B$49,2,FALSE)</f>
        <v>36</v>
      </c>
      <c r="Q17" s="30">
        <f t="shared" si="6"/>
        <v>29.508196721311478</v>
      </c>
    </row>
    <row r="18" spans="1:17" ht="13.5" thickBot="1">
      <c r="A18" s="4" t="s">
        <v>6</v>
      </c>
      <c r="B18" s="5">
        <v>104118</v>
      </c>
      <c r="C18" s="5">
        <v>9387</v>
      </c>
      <c r="D18" s="5">
        <v>22647</v>
      </c>
      <c r="E18" s="6">
        <v>9.0200000000000002E-2</v>
      </c>
      <c r="F18" s="8">
        <f t="shared" si="0"/>
        <v>0.29303240307173628</v>
      </c>
      <c r="G18" s="10">
        <v>45692442</v>
      </c>
      <c r="H18" s="10">
        <v>7821312</v>
      </c>
      <c r="I18" s="11">
        <f t="shared" si="1"/>
        <v>0.17117299180464024</v>
      </c>
      <c r="J18" s="14">
        <f t="shared" si="7"/>
        <v>72084</v>
      </c>
      <c r="K18" s="12">
        <f t="shared" si="3"/>
        <v>15.775913224335875</v>
      </c>
      <c r="L18" s="13">
        <f t="shared" si="4"/>
        <v>205438.79007385948</v>
      </c>
      <c r="M18" s="13">
        <f t="shared" si="5"/>
        <v>569.29645397786919</v>
      </c>
      <c r="N18" s="8">
        <f>B18/VLOOKUP(A18,'01.04'!A$2:B$49,2,FALSE)-1</f>
        <v>8.5433107805218844E-2</v>
      </c>
      <c r="O18" s="12">
        <f>(B18-VLOOKUP(A18,'01.04'!A$2:B$49,2,FALSE))/G18*1000000</f>
        <v>179.35132466765509</v>
      </c>
      <c r="P18" s="14">
        <f>B18-2*VLOOKUP(A18,'01.04'!A$2:B$49,2,FALSE)+VLOOKUP(A18,'31.03'!A$2:B$49,2,FALSE)</f>
        <v>228</v>
      </c>
      <c r="Q18" s="30">
        <f t="shared" si="6"/>
        <v>2.1898230853454734</v>
      </c>
    </row>
    <row r="19" spans="1:17" ht="13.5" thickBot="1">
      <c r="A19" s="4" t="s">
        <v>2</v>
      </c>
      <c r="B19" s="5">
        <v>110574</v>
      </c>
      <c r="C19" s="5">
        <v>13155</v>
      </c>
      <c r="D19" s="5">
        <v>16847</v>
      </c>
      <c r="E19" s="6">
        <v>0.11899999999999999</v>
      </c>
      <c r="F19" s="8">
        <f t="shared" si="0"/>
        <v>0.43847076861542567</v>
      </c>
      <c r="G19" s="10">
        <v>60015723</v>
      </c>
      <c r="H19" s="10">
        <v>12152963</v>
      </c>
      <c r="I19" s="11">
        <f t="shared" si="1"/>
        <v>0.20249631917289407</v>
      </c>
      <c r="J19" s="14">
        <f t="shared" si="7"/>
        <v>80572</v>
      </c>
      <c r="K19" s="12">
        <f t="shared" si="3"/>
        <v>13.425148606474339</v>
      </c>
      <c r="L19" s="13">
        <f t="shared" si="4"/>
        <v>219192.5605894975</v>
      </c>
      <c r="M19" s="13">
        <f t="shared" si="5"/>
        <v>542.46591591985157</v>
      </c>
      <c r="N19" s="8">
        <f>B19/VLOOKUP(A19,'01.04'!A$2:B$49,2,FALSE)-1</f>
        <v>4.5201905626134353E-2</v>
      </c>
      <c r="O19" s="12">
        <f>(B19-VLOOKUP(A19,'01.04'!A$2:B$49,2,FALSE))/G19*1000000</f>
        <v>79.679120086581307</v>
      </c>
      <c r="P19" s="14">
        <f>B19-2*VLOOKUP(A19,'01.04'!A$2:B$49,2,FALSE)+VLOOKUP(A19,'31.03'!A$2:B$49,2,FALSE)</f>
        <v>729</v>
      </c>
      <c r="Q19" s="30">
        <f t="shared" si="6"/>
        <v>6.5928699332573659</v>
      </c>
    </row>
    <row r="20" spans="1:17" ht="13.5" thickBot="1">
      <c r="A20" s="4" t="s">
        <v>26</v>
      </c>
      <c r="B20" s="5">
        <v>9731</v>
      </c>
      <c r="C20" s="5">
        <v>129</v>
      </c>
      <c r="D20" s="5">
        <v>1736</v>
      </c>
      <c r="E20" s="6">
        <v>1.3299999999999999E-2</v>
      </c>
      <c r="F20" s="8">
        <f t="shared" si="0"/>
        <v>6.9168900804289543E-2</v>
      </c>
      <c r="G20" s="10">
        <v>37744652</v>
      </c>
      <c r="H20" s="10">
        <v>5971445</v>
      </c>
      <c r="I20" s="11">
        <f t="shared" si="1"/>
        <v>0.15820638643058624</v>
      </c>
      <c r="J20" s="14">
        <f t="shared" si="7"/>
        <v>7866</v>
      </c>
      <c r="K20" s="12">
        <f t="shared" si="3"/>
        <v>2.0840038477504046</v>
      </c>
      <c r="L20" s="13">
        <f t="shared" si="4"/>
        <v>3417.7027251436839</v>
      </c>
      <c r="M20" s="13">
        <f t="shared" si="5"/>
        <v>26.688022837344999</v>
      </c>
      <c r="N20" s="8">
        <f>B20/VLOOKUP(A20,'01.04'!A$2:B$49,2,FALSE)-1</f>
        <v>0.12993497445424995</v>
      </c>
      <c r="O20" s="12">
        <f>(B20-VLOOKUP(A20,'01.04'!A$2:B$49,2,FALSE))/G20*1000000</f>
        <v>29.646584104153352</v>
      </c>
      <c r="P20" s="14">
        <f>B20-2*VLOOKUP(A20,'01.04'!A$2:B$49,2,FALSE)+VLOOKUP(A20,'31.03'!A$2:B$49,2,FALSE)</f>
        <v>-19</v>
      </c>
      <c r="Q20" s="30">
        <f t="shared" si="6"/>
        <v>-1.9525228650703934</v>
      </c>
    </row>
    <row r="21" spans="1:17" ht="13.5" thickBot="1">
      <c r="A21" s="4" t="s">
        <v>0</v>
      </c>
      <c r="B21" s="5">
        <v>82724</v>
      </c>
      <c r="C21" s="5">
        <v>3327</v>
      </c>
      <c r="D21" s="5">
        <v>76610</v>
      </c>
      <c r="E21" s="6">
        <v>4.0300000000000002E-2</v>
      </c>
      <c r="F21" s="8">
        <f t="shared" si="0"/>
        <v>4.1620275967324268E-2</v>
      </c>
      <c r="G21" s="10">
        <v>1410229408</v>
      </c>
      <c r="H21" s="10">
        <v>124696847</v>
      </c>
      <c r="I21" s="11">
        <f t="shared" si="1"/>
        <v>8.842309364179704E-2</v>
      </c>
      <c r="J21" s="14">
        <f t="shared" si="7"/>
        <v>2787</v>
      </c>
      <c r="K21" s="12">
        <f t="shared" si="3"/>
        <v>1.9762742034663341E-2</v>
      </c>
      <c r="L21" s="13">
        <f t="shared" si="4"/>
        <v>2359.1906260970554</v>
      </c>
      <c r="M21" s="13">
        <f t="shared" si="5"/>
        <v>2.1592608863718161</v>
      </c>
      <c r="N21" s="8">
        <f>B21/VLOOKUP(A21,'01.04'!A$2:B$49,2,FALSE)-1</f>
        <v>1.1254855925741936E-3</v>
      </c>
      <c r="O21" s="12">
        <f>(B21-VLOOKUP(A21,'01.04'!A$2:B$49,2,FALSE))/G21*1000000</f>
        <v>6.5946717230846469E-2</v>
      </c>
      <c r="P21" s="14">
        <f>B21-2*VLOOKUP(A21,'01.04'!A$2:B$49,2,FALSE)+VLOOKUP(A21,'31.03'!A$2:B$49,2,FALSE)</f>
        <v>25</v>
      </c>
      <c r="Q21" s="30">
        <f t="shared" si="6"/>
        <v>0.30220975774865821</v>
      </c>
    </row>
    <row r="22" spans="1:17" ht="13.5" thickBot="1">
      <c r="A22" s="4" t="s">
        <v>134</v>
      </c>
      <c r="B22" s="5">
        <v>1065</v>
      </c>
      <c r="C22" s="5">
        <v>17</v>
      </c>
      <c r="D22" s="5">
        <v>39</v>
      </c>
      <c r="E22" s="6">
        <v>1.6E-2</v>
      </c>
      <c r="F22" s="8">
        <f t="shared" si="0"/>
        <v>0.30357142857142855</v>
      </c>
      <c r="G22" s="10">
        <v>50536880</v>
      </c>
      <c r="H22" s="10">
        <v>3096281</v>
      </c>
      <c r="I22" s="11">
        <f t="shared" si="1"/>
        <v>6.126775139264632E-2</v>
      </c>
      <c r="J22" s="14">
        <f t="shared" si="7"/>
        <v>1009</v>
      </c>
      <c r="K22" s="12">
        <f t="shared" si="3"/>
        <v>0.19965617188872758</v>
      </c>
      <c r="L22" s="13">
        <f t="shared" si="4"/>
        <v>336.38800020895633</v>
      </c>
      <c r="M22" s="13">
        <f t="shared" si="5"/>
        <v>2.5915620847478209</v>
      </c>
      <c r="N22" s="8" t="e">
        <f>B22/VLOOKUP(A22,'01.04'!A$2:B$49,2,FALSE)-1</f>
        <v>#N/A</v>
      </c>
      <c r="O22" s="12" t="e">
        <f>(B22-VLOOKUP(A22,'01.04'!A$2:B$49,2,FALSE))/G22*1000000</f>
        <v>#N/A</v>
      </c>
      <c r="P22" s="14" t="e">
        <f>B22-2*VLOOKUP(A22,'01.04'!A$2:B$49,2,FALSE)+VLOOKUP(A22,'31.03'!A$2:B$49,2,FALSE)</f>
        <v>#N/A</v>
      </c>
      <c r="Q22" s="30" t="e">
        <f t="shared" si="6"/>
        <v>#N/A</v>
      </c>
    </row>
    <row r="23" spans="1:17" ht="13.5" thickBot="1">
      <c r="A23" s="4" t="s">
        <v>51</v>
      </c>
      <c r="B23" s="5">
        <v>2319</v>
      </c>
      <c r="C23" s="5">
        <v>29</v>
      </c>
      <c r="D23" s="5">
        <v>80</v>
      </c>
      <c r="E23" s="6">
        <v>1.26E-2</v>
      </c>
      <c r="F23" s="8">
        <f t="shared" si="0"/>
        <v>0.26605504587155965</v>
      </c>
      <c r="G23" s="10">
        <v>629751</v>
      </c>
      <c r="H23" s="10">
        <v>93495</v>
      </c>
      <c r="I23" s="11">
        <f t="shared" si="1"/>
        <v>0.14846344031212336</v>
      </c>
      <c r="J23" s="14">
        <f t="shared" si="7"/>
        <v>2210</v>
      </c>
      <c r="K23" s="12">
        <f t="shared" si="3"/>
        <v>35.093235262826099</v>
      </c>
      <c r="L23" s="13">
        <f t="shared" si="4"/>
        <v>46049.946724975423</v>
      </c>
      <c r="M23" s="13">
        <f t="shared" si="5"/>
        <v>402.00020077857806</v>
      </c>
      <c r="N23" s="8">
        <f>B23/VLOOKUP(A23,'01.04'!A$2:B$49,2,FALSE)-1</f>
        <v>6.4738292011019327E-2</v>
      </c>
      <c r="O23" s="12">
        <f>(B23-VLOOKUP(A23,'01.04'!A$2:B$49,2,FALSE))/G23*1000000</f>
        <v>223.89801683522535</v>
      </c>
      <c r="P23" s="14">
        <f>B23-2*VLOOKUP(A23,'01.04'!A$2:B$49,2,FALSE)+VLOOKUP(A23,'31.03'!A$2:B$49,2,FALSE)</f>
        <v>-49</v>
      </c>
      <c r="Q23" s="30">
        <f t="shared" si="6"/>
        <v>-21.12979732643381</v>
      </c>
    </row>
    <row r="24" spans="1:17" ht="13.5" thickBot="1">
      <c r="A24" s="4" t="s">
        <v>44</v>
      </c>
      <c r="B24" s="5">
        <v>2908</v>
      </c>
      <c r="C24" s="5">
        <v>45</v>
      </c>
      <c r="D24" s="5">
        <v>645</v>
      </c>
      <c r="E24" s="6">
        <v>1.55E-2</v>
      </c>
      <c r="F24" s="8">
        <f t="shared" si="0"/>
        <v>6.5217391304347824E-2</v>
      </c>
      <c r="G24" s="10">
        <v>32581623</v>
      </c>
      <c r="H24" s="10">
        <v>1614554</v>
      </c>
      <c r="I24" s="11">
        <f t="shared" si="1"/>
        <v>4.9554130560039933E-2</v>
      </c>
      <c r="J24" s="14">
        <f t="shared" si="7"/>
        <v>2218</v>
      </c>
      <c r="K24" s="12">
        <f t="shared" si="3"/>
        <v>0.680751845910193</v>
      </c>
      <c r="L24" s="13">
        <f t="shared" si="4"/>
        <v>1381.1466666347469</v>
      </c>
      <c r="M24" s="13">
        <f t="shared" si="5"/>
        <v>9.6964846350845821</v>
      </c>
      <c r="N24" s="8">
        <f>B24/VLOOKUP(A24,'01.04'!A$2:B$49,2,FALSE)-1</f>
        <v>5.133767172812731E-2</v>
      </c>
      <c r="O24" s="12">
        <f>(B24-VLOOKUP(A24,'01.04'!A$2:B$49,2,FALSE))/G24*1000000</f>
        <v>4.3582850369363122</v>
      </c>
      <c r="P24" s="14">
        <f>B24-2*VLOOKUP(A24,'01.04'!A$2:B$49,2,FALSE)+VLOOKUP(A24,'31.03'!A$2:B$49,2,FALSE)</f>
        <v>2</v>
      </c>
      <c r="Q24" s="30">
        <f t="shared" si="6"/>
        <v>0.68775790921595603</v>
      </c>
    </row>
    <row r="25" spans="1:17" ht="13.5" thickBot="1">
      <c r="A25" s="4" t="s">
        <v>130</v>
      </c>
      <c r="B25" s="5">
        <v>1378</v>
      </c>
      <c r="C25" s="5">
        <v>37</v>
      </c>
      <c r="D25" s="5">
        <v>35</v>
      </c>
      <c r="E25" s="6">
        <v>2.69E-2</v>
      </c>
      <c r="F25" s="8">
        <f t="shared" si="0"/>
        <v>0.51388888888888884</v>
      </c>
      <c r="G25" s="10">
        <v>135531351</v>
      </c>
      <c r="H25" s="10">
        <v>8863500</v>
      </c>
      <c r="I25" s="11">
        <f t="shared" si="1"/>
        <v>6.5398152786066449E-2</v>
      </c>
      <c r="J25" s="14">
        <f t="shared" si="7"/>
        <v>1306</v>
      </c>
      <c r="K25" s="12">
        <f t="shared" si="3"/>
        <v>9.6361468425117378E-2</v>
      </c>
      <c r="L25" s="13">
        <f t="shared" si="4"/>
        <v>272.99956598233865</v>
      </c>
      <c r="M25" s="13">
        <f t="shared" si="5"/>
        <v>1.6219321520173979</v>
      </c>
      <c r="N25" s="8">
        <f>B25/VLOOKUP(A25,'01.04'!A$2:B$49,2,FALSE)-1</f>
        <v>0.13415637860082308</v>
      </c>
      <c r="O25" s="12">
        <f>(B25-VLOOKUP(A25,'01.04'!A$2:B$49,2,FALSE))/G25*1000000</f>
        <v>1.2026737636519245</v>
      </c>
      <c r="P25" s="14">
        <f>B25-2*VLOOKUP(A25,'01.04'!A$2:B$49,2,FALSE)+VLOOKUP(A25,'31.03'!A$2:B$49,2,FALSE)</f>
        <v>42</v>
      </c>
      <c r="Q25" s="30">
        <f t="shared" si="6"/>
        <v>30.478955007256896</v>
      </c>
    </row>
    <row r="26" spans="1:17" ht="13.5" thickBot="1">
      <c r="A26" s="4" t="s">
        <v>20</v>
      </c>
      <c r="B26" s="5">
        <v>13614</v>
      </c>
      <c r="C26" s="5">
        <v>1173</v>
      </c>
      <c r="D26" s="5">
        <v>250</v>
      </c>
      <c r="E26" s="6">
        <v>8.6199999999999999E-2</v>
      </c>
      <c r="F26" s="8">
        <f t="shared" si="0"/>
        <v>0.82431482782853127</v>
      </c>
      <c r="G26" s="10">
        <v>17207441</v>
      </c>
      <c r="H26" s="10">
        <v>2679933</v>
      </c>
      <c r="I26" s="11">
        <f t="shared" si="1"/>
        <v>0.15574268132024977</v>
      </c>
      <c r="J26" s="14">
        <f t="shared" si="7"/>
        <v>12191</v>
      </c>
      <c r="K26" s="12">
        <f t="shared" si="3"/>
        <v>7.0847257299908799</v>
      </c>
      <c r="L26" s="13">
        <f t="shared" si="4"/>
        <v>68168.183752598663</v>
      </c>
      <c r="M26" s="13">
        <f t="shared" si="5"/>
        <v>219.76189055402261</v>
      </c>
      <c r="N26" s="8">
        <f>B26/VLOOKUP(A26,'01.04'!A$2:B$49,2,FALSE)-1</f>
        <v>8.0905121079793529E-2</v>
      </c>
      <c r="O26" s="12">
        <f>(B26-VLOOKUP(A26,'01.04'!A$2:B$49,2,FALSE))/G26*1000000</f>
        <v>59.21856713034785</v>
      </c>
      <c r="P26" s="14">
        <f>B26-2*VLOOKUP(A26,'01.04'!A$2:B$49,2,FALSE)+VLOOKUP(A26,'31.03'!A$2:B$49,2,FALSE)</f>
        <v>174</v>
      </c>
      <c r="Q26" s="30">
        <f t="shared" si="6"/>
        <v>12.780960775672103</v>
      </c>
    </row>
    <row r="27" spans="1:17" ht="13.5" thickBot="1">
      <c r="A27" s="4" t="s">
        <v>28</v>
      </c>
      <c r="B27" s="5">
        <v>4879</v>
      </c>
      <c r="C27" s="5">
        <v>44</v>
      </c>
      <c r="D27" s="5">
        <v>13</v>
      </c>
      <c r="E27" s="6">
        <v>9.1000000000000004E-3</v>
      </c>
      <c r="F27" s="8">
        <f t="shared" si="0"/>
        <v>0.77192982456140347</v>
      </c>
      <c r="G27" s="10">
        <v>5532096</v>
      </c>
      <c r="H27" s="10">
        <v>880918</v>
      </c>
      <c r="I27" s="11">
        <f t="shared" si="1"/>
        <v>0.15923765603489165</v>
      </c>
      <c r="J27" s="14">
        <f t="shared" si="7"/>
        <v>4822</v>
      </c>
      <c r="K27" s="12">
        <f>J27/G27*10000</f>
        <v>8.7164069459387541</v>
      </c>
      <c r="L27" s="13">
        <f t="shared" ref="L3:L51" si="8">C27/G27*1000000000</f>
        <v>7953.585765684471</v>
      </c>
      <c r="M27" s="13">
        <f>SQRT(J27*C27)/G27*1000000</f>
        <v>83.262650818438232</v>
      </c>
      <c r="N27" s="8">
        <f>B27/VLOOKUP(A27,'01.04'!A$2:B$49,2,FALSE)-1</f>
        <v>4.9021715760051654E-2</v>
      </c>
      <c r="O27" s="12">
        <f>(B27-VLOOKUP(A27,'01.04'!A$2:B$49,2,FALSE))/G27*1000000</f>
        <v>41.214035331274076</v>
      </c>
      <c r="P27" s="14">
        <f>B27-2*VLOOKUP(A27,'01.04'!A$2:B$49,2,FALSE)+VLOOKUP(A27,'31.03'!A$2:B$49,2,FALSE)</f>
        <v>42</v>
      </c>
      <c r="Q27" s="30">
        <f t="shared" ref="Q3:Q51" si="9">P27/B27*1000</f>
        <v>8.6083213773314196</v>
      </c>
    </row>
    <row r="28" spans="1:17" ht="13.5" thickBot="1">
      <c r="A28" s="4" t="s">
        <v>57</v>
      </c>
      <c r="B28" s="5">
        <v>2291</v>
      </c>
      <c r="C28" s="5">
        <v>31</v>
      </c>
      <c r="D28" s="5">
        <v>107</v>
      </c>
      <c r="E28" s="6">
        <v>1.3599999999999999E-2</v>
      </c>
      <c r="F28" s="8">
        <f t="shared" si="0"/>
        <v>0.22463768115942029</v>
      </c>
      <c r="G28" s="10">
        <v>208512863</v>
      </c>
      <c r="H28" s="10">
        <v>8747801</v>
      </c>
      <c r="I28" s="11">
        <f t="shared" si="1"/>
        <v>4.1953291869576408E-2</v>
      </c>
      <c r="J28" s="14">
        <f t="shared" si="7"/>
        <v>2153</v>
      </c>
      <c r="K28" s="12">
        <f t="shared" ref="K28:K51" si="10">J28/G28*10000</f>
        <v>0.10325502077058911</v>
      </c>
      <c r="L28" s="13">
        <f t="shared" ref="L28:L51" si="11">C28/G28*1000000000</f>
        <v>148.67188313461506</v>
      </c>
      <c r="M28" s="13">
        <f t="shared" ref="M28:M51" si="12">SQRT(J28*C28)/G28*1000000</f>
        <v>1.2389963027009918</v>
      </c>
      <c r="N28" s="8">
        <f>B28/VLOOKUP(A28,'01.04'!A$2:B$49,2,FALSE)-1</f>
        <v>0.12193927522037229</v>
      </c>
      <c r="O28" s="12">
        <f>(B28-VLOOKUP(A28,'01.04'!A$2:B$49,2,FALSE))/G28*1000000</f>
        <v>1.1941709322748113</v>
      </c>
      <c r="P28" s="14">
        <f>B28-2*VLOOKUP(A28,'01.04'!A$2:B$49,2,FALSE)+VLOOKUP(A28,'31.03'!A$2:B$49,2,FALSE)</f>
        <v>72</v>
      </c>
      <c r="Q28" s="30">
        <f t="shared" ref="Q28:Q51" si="13">P28/B28*1000</f>
        <v>31.427324312527283</v>
      </c>
    </row>
    <row r="29" spans="1:17" ht="13.5" thickBot="1">
      <c r="A29" s="4" t="s">
        <v>129</v>
      </c>
      <c r="B29" s="5">
        <v>1317</v>
      </c>
      <c r="C29" s="5">
        <v>32</v>
      </c>
      <c r="D29" s="5">
        <v>9</v>
      </c>
      <c r="E29" s="6">
        <v>2.4299999999999999E-2</v>
      </c>
      <c r="F29" s="8">
        <f t="shared" si="0"/>
        <v>0.78048780487804881</v>
      </c>
      <c r="G29" s="10">
        <v>4244979</v>
      </c>
      <c r="H29" s="14">
        <v>304235</v>
      </c>
      <c r="I29" s="11">
        <f t="shared" si="1"/>
        <v>7.1669376927424144E-2</v>
      </c>
      <c r="J29" s="14">
        <f t="shared" si="7"/>
        <v>1276</v>
      </c>
      <c r="K29" s="12">
        <f t="shared" si="10"/>
        <v>3.0059041517048728</v>
      </c>
      <c r="L29" s="13">
        <f t="shared" si="11"/>
        <v>7538.3176218304025</v>
      </c>
      <c r="M29" s="13">
        <f t="shared" si="12"/>
        <v>47.601953989652579</v>
      </c>
      <c r="N29" s="8">
        <f>B29/VLOOKUP(A29,'01.04'!A$2:B$49,2,FALSE)-1</f>
        <v>0.11515664690939875</v>
      </c>
      <c r="O29" s="12">
        <f>(B29-VLOOKUP(A29,'01.04'!A$2:B$49,2,FALSE))/G29*1000000</f>
        <v>32.037849892779214</v>
      </c>
      <c r="P29" s="14">
        <f>B29-2*VLOOKUP(A29,'01.04'!A$2:B$49,2,FALSE)+VLOOKUP(A29,'31.03'!A$2:B$49,2,FALSE)</f>
        <v>30</v>
      </c>
      <c r="Q29" s="30">
        <f t="shared" si="13"/>
        <v>22.779043280182233</v>
      </c>
    </row>
    <row r="30" spans="1:17" ht="13.5" thickBot="1">
      <c r="A30" s="4" t="s">
        <v>133</v>
      </c>
      <c r="B30" s="5">
        <v>1323</v>
      </c>
      <c r="C30" s="5">
        <v>47</v>
      </c>
      <c r="D30" s="5">
        <v>394</v>
      </c>
      <c r="E30" s="6">
        <v>3.56E-2</v>
      </c>
      <c r="F30" s="8">
        <f t="shared" si="0"/>
        <v>0.10657596371882086</v>
      </c>
      <c r="G30" s="10">
        <v>33395910</v>
      </c>
      <c r="H30" s="14">
        <v>2121640</v>
      </c>
      <c r="I30" s="11">
        <f t="shared" si="1"/>
        <v>6.3529935252550393E-2</v>
      </c>
      <c r="J30" s="14">
        <f t="shared" si="7"/>
        <v>882</v>
      </c>
      <c r="K30" s="12">
        <f t="shared" si="10"/>
        <v>0.26410419719061407</v>
      </c>
      <c r="L30" s="13">
        <f t="shared" si="11"/>
        <v>1407.3579668887598</v>
      </c>
      <c r="M30" s="13">
        <f t="shared" si="12"/>
        <v>6.0966314141907141</v>
      </c>
      <c r="N30" s="8">
        <f>B30/VLOOKUP(A30,'01.04'!A$2:B$49,2,FALSE)-1</f>
        <v>0.24225352112676046</v>
      </c>
      <c r="O30" s="12">
        <f>(B30-VLOOKUP(A30,'01.04'!A$2:B$49,2,FALSE))/G30*1000000</f>
        <v>7.7254969246234042</v>
      </c>
      <c r="P30" s="14" t="e">
        <f>B30-2*VLOOKUP(A30,'01.04'!A$2:B$49,2,FALSE)+VLOOKUP(A30,'31.03'!A$2:B$49,2,FALSE)</f>
        <v>#N/A</v>
      </c>
      <c r="Q30" s="30" t="e">
        <f t="shared" si="13"/>
        <v>#N/A</v>
      </c>
    </row>
    <row r="31" spans="1:17" ht="13.5" thickBot="1">
      <c r="A31" s="4" t="s">
        <v>59</v>
      </c>
      <c r="B31" s="5">
        <v>2554</v>
      </c>
      <c r="C31" s="5">
        <v>43</v>
      </c>
      <c r="D31" s="5">
        <v>56</v>
      </c>
      <c r="E31" s="6">
        <v>1.6899999999999998E-2</v>
      </c>
      <c r="F31" s="8">
        <f t="shared" si="0"/>
        <v>0.43434343434343436</v>
      </c>
      <c r="G31" s="10">
        <v>38654304</v>
      </c>
      <c r="H31" s="10">
        <v>5278397</v>
      </c>
      <c r="I31" s="11">
        <f t="shared" si="1"/>
        <v>0.13655392682791545</v>
      </c>
      <c r="J31" s="14">
        <f t="shared" si="7"/>
        <v>2455</v>
      </c>
      <c r="K31" s="12">
        <f t="shared" si="10"/>
        <v>0.63511685529249207</v>
      </c>
      <c r="L31" s="13">
        <f t="shared" si="11"/>
        <v>1112.4246345245281</v>
      </c>
      <c r="M31" s="13">
        <f t="shared" si="12"/>
        <v>8.4054722391375361</v>
      </c>
      <c r="N31" s="8">
        <f>B31/VLOOKUP(A31,'01.04'!A$2:B$49,2,FALSE)-1</f>
        <v>8.8197699190455836E-2</v>
      </c>
      <c r="O31" s="12">
        <f>(B31-VLOOKUP(A31,'01.04'!A$2:B$49,2,FALSE))/G31*1000000</f>
        <v>5.355160449920402</v>
      </c>
      <c r="P31" s="14">
        <f>B31-2*VLOOKUP(A31,'01.04'!A$2:B$49,2,FALSE)+VLOOKUP(A31,'31.03'!A$2:B$49,2,FALSE)</f>
        <v>-8</v>
      </c>
      <c r="Q31" s="30">
        <f t="shared" si="13"/>
        <v>-3.1323414252153485</v>
      </c>
    </row>
    <row r="32" spans="1:17" ht="13.5" thickBot="1">
      <c r="A32" s="4" t="s">
        <v>30</v>
      </c>
      <c r="B32" s="5">
        <v>8251</v>
      </c>
      <c r="C32" s="5">
        <v>187</v>
      </c>
      <c r="D32" s="5">
        <v>43</v>
      </c>
      <c r="E32" s="6">
        <v>2.2700000000000001E-2</v>
      </c>
      <c r="F32" s="8">
        <f t="shared" si="0"/>
        <v>0.81304347826086953</v>
      </c>
      <c r="G32" s="10">
        <v>10134541</v>
      </c>
      <c r="H32" s="10">
        <v>1823298</v>
      </c>
      <c r="I32" s="11">
        <f t="shared" si="1"/>
        <v>0.17990928252202049</v>
      </c>
      <c r="J32" s="14">
        <f t="shared" si="7"/>
        <v>8021</v>
      </c>
      <c r="K32" s="12">
        <f t="shared" si="10"/>
        <v>7.9145172928897329</v>
      </c>
      <c r="L32" s="13">
        <f t="shared" si="11"/>
        <v>18451.748332756262</v>
      </c>
      <c r="M32" s="13">
        <f t="shared" si="12"/>
        <v>120.84563759757681</v>
      </c>
      <c r="N32" s="8">
        <f>B32/VLOOKUP(A32,'01.04'!A$2:B$49,2,FALSE)-1</f>
        <v>0.10855837699852211</v>
      </c>
      <c r="O32" s="12">
        <f>(B32-VLOOKUP(A32,'01.04'!A$2:B$49,2,FALSE))/G32*1000000</f>
        <v>79.727340389663425</v>
      </c>
      <c r="P32" s="14">
        <f>B32-2*VLOOKUP(A32,'01.04'!A$2:B$49,2,FALSE)+VLOOKUP(A32,'31.03'!A$2:B$49,2,FALSE)</f>
        <v>-227</v>
      </c>
      <c r="Q32" s="30">
        <f t="shared" si="13"/>
        <v>-27.511816749484911</v>
      </c>
    </row>
    <row r="33" spans="1:17" ht="13.5" thickBot="1">
      <c r="A33" s="4" t="s">
        <v>75</v>
      </c>
      <c r="B33" s="5">
        <v>3529</v>
      </c>
      <c r="C33" s="5">
        <v>31</v>
      </c>
      <c r="D33" s="5">
        <v>233</v>
      </c>
      <c r="E33" s="6">
        <v>8.8000000000000005E-3</v>
      </c>
      <c r="F33" s="8">
        <f t="shared" si="0"/>
        <v>0.11742424242424243</v>
      </c>
      <c r="G33" s="10">
        <v>146584212</v>
      </c>
      <c r="H33" s="10">
        <v>19090760</v>
      </c>
      <c r="I33" s="11">
        <f t="shared" si="1"/>
        <v>0.1302374910607699</v>
      </c>
      <c r="J33" s="14">
        <f t="shared" si="7"/>
        <v>3265</v>
      </c>
      <c r="K33" s="12">
        <f t="shared" si="10"/>
        <v>0.2227388581247754</v>
      </c>
      <c r="L33" s="13">
        <f t="shared" si="11"/>
        <v>211.48252991938858</v>
      </c>
      <c r="M33" s="13">
        <f t="shared" si="12"/>
        <v>2.1703773226695691</v>
      </c>
      <c r="N33" s="8">
        <f>B33/VLOOKUP(A33,'01.04'!A$2:B$49,2,FALSE)-1</f>
        <v>0.27125360230547546</v>
      </c>
      <c r="O33" s="12">
        <f>(B33-VLOOKUP(A33,'01.04'!A$2:B$49,2,FALSE))/G33*1000000</f>
        <v>5.1369788719128913</v>
      </c>
      <c r="P33" s="14">
        <f>B33-2*VLOOKUP(A33,'01.04'!A$2:B$49,2,FALSE)+VLOOKUP(A33,'31.03'!A$2:B$49,2,FALSE)</f>
        <v>-176</v>
      </c>
      <c r="Q33" s="30">
        <f t="shared" si="13"/>
        <v>-49.872485123264376</v>
      </c>
    </row>
    <row r="34" spans="1:17" ht="13.5" thickBot="1">
      <c r="A34" s="4" t="s">
        <v>63</v>
      </c>
      <c r="B34" s="5">
        <v>2460</v>
      </c>
      <c r="C34" s="5">
        <v>94</v>
      </c>
      <c r="D34" s="5">
        <v>252</v>
      </c>
      <c r="E34" s="6">
        <v>3.8300000000000001E-2</v>
      </c>
      <c r="F34" s="8">
        <f t="shared" ref="F34:F51" si="14">IF(C34&gt;0,C34/(C34+D34),0)</f>
        <v>0.27167630057803466</v>
      </c>
      <c r="G34" s="10">
        <v>18784271</v>
      </c>
      <c r="H34" s="10">
        <v>2789374</v>
      </c>
      <c r="I34" s="11">
        <f t="shared" ref="I34:I51" si="15">H34/G34</f>
        <v>0.14849519579439627</v>
      </c>
      <c r="J34" s="14">
        <f t="shared" si="7"/>
        <v>2114</v>
      </c>
      <c r="K34" s="12">
        <f t="shared" si="10"/>
        <v>1.1254096578994202</v>
      </c>
      <c r="L34" s="13">
        <f t="shared" si="11"/>
        <v>5004.1867475187082</v>
      </c>
      <c r="M34" s="13">
        <f t="shared" si="12"/>
        <v>23.731329704822361</v>
      </c>
      <c r="N34" s="8">
        <f>B34/VLOOKUP(A34,'01.04'!A$2:B$49,2,FALSE)-1</f>
        <v>9.5768374164810766E-2</v>
      </c>
      <c r="O34" s="12">
        <f>(B34-VLOOKUP(A34,'01.04'!A$2:B$49,2,FALSE))/G34*1000000</f>
        <v>11.445746284218323</v>
      </c>
      <c r="P34" s="14">
        <f>B34-2*VLOOKUP(A34,'01.04'!A$2:B$49,2,FALSE)+VLOOKUP(A34,'31.03'!A$2:B$49,2,FALSE)</f>
        <v>79</v>
      </c>
      <c r="Q34" s="30">
        <f t="shared" si="13"/>
        <v>32.113821138211378</v>
      </c>
    </row>
    <row r="35" spans="1:17" ht="13.5" thickBot="1">
      <c r="A35" s="4" t="s">
        <v>65</v>
      </c>
      <c r="B35" s="5">
        <v>1720</v>
      </c>
      <c r="C35" s="5">
        <v>16</v>
      </c>
      <c r="D35" s="5">
        <v>264</v>
      </c>
      <c r="E35" s="6">
        <v>9.4000000000000004E-3</v>
      </c>
      <c r="F35" s="8">
        <f t="shared" si="14"/>
        <v>5.7142857142857141E-2</v>
      </c>
      <c r="G35" s="10">
        <v>35185636</v>
      </c>
      <c r="H35" s="10">
        <v>1034829</v>
      </c>
      <c r="I35" s="11">
        <f t="shared" si="15"/>
        <v>2.9410552647108609E-2</v>
      </c>
      <c r="J35" s="14">
        <f t="shared" si="7"/>
        <v>1440</v>
      </c>
      <c r="K35" s="12">
        <f t="shared" si="10"/>
        <v>0.40925791422386115</v>
      </c>
      <c r="L35" s="13">
        <f t="shared" si="11"/>
        <v>454.73101580429017</v>
      </c>
      <c r="M35" s="13">
        <f t="shared" si="12"/>
        <v>4.3139571979907432</v>
      </c>
      <c r="N35" s="8">
        <f>B35/VLOOKUP(A35,'01.04'!A$2:B$49,2,FALSE)-1</f>
        <v>0.10044785668586043</v>
      </c>
      <c r="O35" s="12">
        <f>(B35-VLOOKUP(A35,'01.04'!A$2:B$49,2,FALSE))/G35*1000000</f>
        <v>4.4620480925795967</v>
      </c>
      <c r="P35" s="14">
        <f>B35-2*VLOOKUP(A35,'01.04'!A$2:B$49,2,FALSE)+VLOOKUP(A35,'31.03'!A$2:B$49,2,FALSE)</f>
        <v>47</v>
      </c>
      <c r="Q35" s="30">
        <f t="shared" si="13"/>
        <v>27.325581395348838</v>
      </c>
    </row>
    <row r="36" spans="1:17" ht="13.5" thickBot="1">
      <c r="A36" s="4" t="s">
        <v>135</v>
      </c>
      <c r="B36" s="5">
        <v>1060</v>
      </c>
      <c r="C36" s="5">
        <v>28</v>
      </c>
      <c r="D36" s="5">
        <v>42</v>
      </c>
      <c r="E36" s="6">
        <v>2.6499999999999999E-2</v>
      </c>
      <c r="F36" s="8">
        <f t="shared" si="14"/>
        <v>0.4</v>
      </c>
      <c r="G36" s="10">
        <v>8657779</v>
      </c>
      <c r="H36" s="10">
        <v>1429608</v>
      </c>
      <c r="I36" s="11">
        <f t="shared" si="15"/>
        <v>0.16512410399942062</v>
      </c>
      <c r="J36" s="14">
        <f t="shared" si="7"/>
        <v>990</v>
      </c>
      <c r="K36" s="12">
        <f t="shared" si="10"/>
        <v>1.1434803313875301</v>
      </c>
      <c r="L36" s="13">
        <f t="shared" si="11"/>
        <v>3234.0857857425094</v>
      </c>
      <c r="M36" s="13">
        <f t="shared" si="12"/>
        <v>19.230479676847757</v>
      </c>
      <c r="N36" s="8" t="e">
        <f>B36/VLOOKUP(A36,'01.04'!A$2:B$49,2,FALSE)-1</f>
        <v>#N/A</v>
      </c>
      <c r="O36" s="12" t="e">
        <f>(B36-VLOOKUP(A36,'01.04'!A$2:B$49,2,FALSE))/G36*1000000</f>
        <v>#N/A</v>
      </c>
      <c r="P36" s="14" t="e">
        <f>B36-2*VLOOKUP(A36,'01.04'!A$2:B$49,2,FALSE)+VLOOKUP(A36,'31.03'!A$2:B$49,2,FALSE)</f>
        <v>#N/A</v>
      </c>
      <c r="Q36" s="30" t="e">
        <f t="shared" si="13"/>
        <v>#N/A</v>
      </c>
    </row>
    <row r="37" spans="1:17" ht="13.5" thickBot="1">
      <c r="A37" s="4" t="s">
        <v>136</v>
      </c>
      <c r="B37" s="5">
        <v>1000</v>
      </c>
      <c r="C37" s="5">
        <v>4</v>
      </c>
      <c r="D37" s="5">
        <v>245</v>
      </c>
      <c r="E37" s="6">
        <v>4.0000000000000001E-3</v>
      </c>
      <c r="F37" s="8">
        <f t="shared" si="14"/>
        <v>1.6064257028112448E-2</v>
      </c>
      <c r="G37" s="10">
        <v>6153312</v>
      </c>
      <c r="H37" s="10">
        <v>565933</v>
      </c>
      <c r="I37" s="11">
        <f t="shared" si="15"/>
        <v>9.1972095677904847E-2</v>
      </c>
      <c r="J37" s="14">
        <f t="shared" si="7"/>
        <v>751</v>
      </c>
      <c r="K37" s="12">
        <f t="shared" si="10"/>
        <v>1.2204809377453962</v>
      </c>
      <c r="L37" s="13">
        <f t="shared" si="11"/>
        <v>650.05642489768115</v>
      </c>
      <c r="M37" s="13">
        <f t="shared" si="12"/>
        <v>8.9071963885755956</v>
      </c>
      <c r="N37" s="8" t="e">
        <f>B37/VLOOKUP(A37,'01.04'!A$2:B$49,2,FALSE)-1</f>
        <v>#N/A</v>
      </c>
      <c r="O37" s="12" t="e">
        <f>(B37-VLOOKUP(A37,'01.04'!A$2:B$49,2,FALSE))/G37*1000000</f>
        <v>#N/A</v>
      </c>
      <c r="P37" s="14" t="e">
        <f>B37-2*VLOOKUP(A37,'01.04'!A$2:B$49,2,FALSE)+VLOOKUP(A37,'31.03'!A$2:B$49,2,FALSE)</f>
        <v>#N/A</v>
      </c>
      <c r="Q37" s="30" t="e">
        <f t="shared" si="13"/>
        <v>#N/A</v>
      </c>
    </row>
    <row r="38" spans="1:17" ht="13.5" thickBot="1">
      <c r="A38" s="4" t="s">
        <v>4</v>
      </c>
      <c r="B38" s="5">
        <v>215344</v>
      </c>
      <c r="C38" s="5">
        <v>5112</v>
      </c>
      <c r="D38" s="5">
        <v>8878</v>
      </c>
      <c r="E38" s="6">
        <v>2.3800000000000002E-2</v>
      </c>
      <c r="F38" s="8">
        <f t="shared" si="14"/>
        <v>0.36540385989992852</v>
      </c>
      <c r="G38" s="10">
        <v>333453848</v>
      </c>
      <c r="H38" s="10">
        <v>43701886</v>
      </c>
      <c r="I38" s="11">
        <f t="shared" si="15"/>
        <v>0.13105827466714373</v>
      </c>
      <c r="J38" s="14">
        <f t="shared" si="7"/>
        <v>201354</v>
      </c>
      <c r="K38" s="12">
        <f t="shared" si="10"/>
        <v>6.0384368393913395</v>
      </c>
      <c r="L38" s="13">
        <f t="shared" si="11"/>
        <v>15330.457365122385</v>
      </c>
      <c r="M38" s="13">
        <f t="shared" si="12"/>
        <v>96.214343274936553</v>
      </c>
      <c r="N38" s="8">
        <f>B38/VLOOKUP(A38,'01.04'!A$2:B$49,2,FALSE)-1</f>
        <v>0.14185119199117668</v>
      </c>
      <c r="O38" s="12">
        <f>(B38-VLOOKUP(A38,'01.04'!A$2:B$49,2,FALSE))/G38*1000000</f>
        <v>80.226994411532473</v>
      </c>
      <c r="P38" s="14">
        <f>B38-2*VLOOKUP(A38,'01.04'!A$2:B$49,2,FALSE)+VLOOKUP(A38,'31.03'!A$2:B$49,2,FALSE)</f>
        <v>2519</v>
      </c>
      <c r="Q38" s="30">
        <f t="shared" si="13"/>
        <v>11.697562969017014</v>
      </c>
    </row>
    <row r="39" spans="1:17" ht="13.5" thickBot="1">
      <c r="A39" s="4" t="s">
        <v>61</v>
      </c>
      <c r="B39" s="5">
        <v>1875</v>
      </c>
      <c r="C39" s="5">
        <v>15</v>
      </c>
      <c r="D39" s="5">
        <v>505</v>
      </c>
      <c r="E39" s="6">
        <v>8.0000000000000002E-3</v>
      </c>
      <c r="F39" s="8">
        <f t="shared" si="14"/>
        <v>2.8846153846153848E-2</v>
      </c>
      <c r="G39" s="10">
        <v>69192246</v>
      </c>
      <c r="H39" s="10">
        <v>6372512</v>
      </c>
      <c r="I39" s="11">
        <f t="shared" si="15"/>
        <v>9.2098643538757213E-2</v>
      </c>
      <c r="J39" s="14">
        <f t="shared" si="7"/>
        <v>1355</v>
      </c>
      <c r="K39" s="12">
        <f t="shared" si="10"/>
        <v>0.1958311918361488</v>
      </c>
      <c r="L39" s="13">
        <f t="shared" si="11"/>
        <v>216.78729723558911</v>
      </c>
      <c r="M39" s="13">
        <f t="shared" si="12"/>
        <v>2.0604299258305985</v>
      </c>
      <c r="N39" s="8">
        <f>B39/VLOOKUP(A39,'01.04'!A$2:B$49,2,FALSE)-1</f>
        <v>5.8723884810841342E-2</v>
      </c>
      <c r="O39" s="12">
        <f>(B39-VLOOKUP(A39,'01.04'!A$2:B$49,2,FALSE))/G39*1000000</f>
        <v>1.5030585941667509</v>
      </c>
      <c r="P39" s="14">
        <f>B39-2*VLOOKUP(A39,'01.04'!A$2:B$49,2,FALSE)+VLOOKUP(A39,'31.03'!A$2:B$49,2,FALSE)</f>
        <v>-16</v>
      </c>
      <c r="Q39" s="30">
        <f t="shared" si="13"/>
        <v>-8.5333333333333332</v>
      </c>
    </row>
    <row r="40" spans="1:17" ht="13.5" thickBot="1">
      <c r="A40" s="4" t="s">
        <v>38</v>
      </c>
      <c r="B40" s="5">
        <v>15679</v>
      </c>
      <c r="C40" s="5">
        <v>277</v>
      </c>
      <c r="D40" s="5">
        <v>333</v>
      </c>
      <c r="E40" s="6">
        <v>1.77E-2</v>
      </c>
      <c r="F40" s="8">
        <f t="shared" si="14"/>
        <v>0.45409836065573772</v>
      </c>
      <c r="G40" s="10">
        <v>85230581</v>
      </c>
      <c r="H40" s="10">
        <v>5330596</v>
      </c>
      <c r="I40" s="11">
        <f t="shared" si="15"/>
        <v>6.2543231988527681E-2</v>
      </c>
      <c r="J40" s="14">
        <f t="shared" si="7"/>
        <v>15069</v>
      </c>
      <c r="K40" s="12">
        <f t="shared" si="10"/>
        <v>1.7680273703636962</v>
      </c>
      <c r="L40" s="13">
        <f t="shared" si="11"/>
        <v>3250.0071775880538</v>
      </c>
      <c r="M40" s="13">
        <f t="shared" si="12"/>
        <v>23.971027603868269</v>
      </c>
      <c r="N40" s="8">
        <f>B40/VLOOKUP(A40,'01.04'!A$2:B$49,2,FALSE)-1</f>
        <v>0.15874658192299163</v>
      </c>
      <c r="O40" s="12">
        <f>(B40-VLOOKUP(A40,'01.04'!A$2:B$49,2,FALSE))/G40*1000000</f>
        <v>25.202221723679205</v>
      </c>
      <c r="P40" s="14">
        <f>B40-2*VLOOKUP(A40,'01.04'!A$2:B$49,2,FALSE)+VLOOKUP(A40,'31.03'!A$2:B$49,2,FALSE)</f>
        <v>-556</v>
      </c>
      <c r="Q40" s="30">
        <f t="shared" si="13"/>
        <v>-35.461445245232476</v>
      </c>
    </row>
    <row r="41" spans="1:17" ht="13.5" thickBot="1">
      <c r="A41" s="4" t="s">
        <v>127</v>
      </c>
      <c r="B41" s="5">
        <v>2311</v>
      </c>
      <c r="C41" s="5">
        <v>96</v>
      </c>
      <c r="D41" s="5">
        <v>50</v>
      </c>
      <c r="E41" s="6">
        <v>4.1599999999999998E-2</v>
      </c>
      <c r="F41" s="8">
        <f t="shared" si="14"/>
        <v>0.65753424657534243</v>
      </c>
      <c r="G41" s="10">
        <v>108481655</v>
      </c>
      <c r="H41" s="10">
        <v>4614648</v>
      </c>
      <c r="I41" s="11">
        <f t="shared" si="15"/>
        <v>4.253851031310317E-2</v>
      </c>
      <c r="J41" s="14">
        <f t="shared" si="7"/>
        <v>2165</v>
      </c>
      <c r="K41" s="12">
        <f t="shared" si="10"/>
        <v>0.19957291396411678</v>
      </c>
      <c r="L41" s="13">
        <f t="shared" si="11"/>
        <v>884.94225129585277</v>
      </c>
      <c r="M41" s="13">
        <f t="shared" si="12"/>
        <v>4.2025052502177678</v>
      </c>
      <c r="N41" s="8">
        <f>B41/VLOOKUP(A41,'01.04'!A$2:B$49,2,FALSE)-1</f>
        <v>0</v>
      </c>
      <c r="O41" s="12">
        <f>(B41-VLOOKUP(A41,'01.04'!A$2:B$49,2,FALSE))/G41*1000000</f>
        <v>0</v>
      </c>
      <c r="P41" s="14">
        <f>B41-2*VLOOKUP(A41,'01.04'!A$2:B$49,2,FALSE)+VLOOKUP(A41,'31.03'!A$2:B$49,2,FALSE)</f>
        <v>-765</v>
      </c>
      <c r="Q41" s="30">
        <f t="shared" si="13"/>
        <v>-331.02553007356124</v>
      </c>
    </row>
    <row r="42" spans="1:17" ht="13.5" thickBot="1">
      <c r="A42" s="4" t="s">
        <v>67</v>
      </c>
      <c r="B42" s="5">
        <v>1518</v>
      </c>
      <c r="C42" s="5">
        <v>17</v>
      </c>
      <c r="D42" s="5">
        <v>300</v>
      </c>
      <c r="E42" s="6">
        <v>1.12E-2</v>
      </c>
      <c r="F42" s="8">
        <f t="shared" si="14"/>
        <v>5.362776025236593E-2</v>
      </c>
      <c r="G42" s="10">
        <v>5636544</v>
      </c>
      <c r="H42" s="10">
        <v>1003032</v>
      </c>
      <c r="I42" s="11">
        <f t="shared" si="15"/>
        <v>0.17795159587151277</v>
      </c>
      <c r="J42" s="14">
        <f t="shared" si="7"/>
        <v>1201</v>
      </c>
      <c r="K42" s="12">
        <f t="shared" si="10"/>
        <v>2.1307382679883276</v>
      </c>
      <c r="L42" s="13">
        <f t="shared" si="11"/>
        <v>3016.0325192174496</v>
      </c>
      <c r="M42" s="13">
        <f t="shared" si="12"/>
        <v>25.350297643605412</v>
      </c>
      <c r="N42" s="8">
        <f>B42/VLOOKUP(A42,'01.04'!A$2:B$49,2,FALSE)-1</f>
        <v>7.0521861777150807E-2</v>
      </c>
      <c r="O42" s="12">
        <f>(B42-VLOOKUP(A42,'01.04'!A$2:B$49,2,FALSE))/G42*1000000</f>
        <v>17.741367760102644</v>
      </c>
      <c r="P42" s="14">
        <f>B42-2*VLOOKUP(A42,'01.04'!A$2:B$49,2,FALSE)+VLOOKUP(A42,'31.03'!A$2:B$49,2,FALSE)</f>
        <v>66</v>
      </c>
      <c r="Q42" s="30">
        <f t="shared" si="13"/>
        <v>43.478260869565219</v>
      </c>
    </row>
    <row r="43" spans="1:17" ht="13.5" thickBot="1">
      <c r="A43" s="4" t="s">
        <v>12</v>
      </c>
      <c r="B43" s="5">
        <v>56989</v>
      </c>
      <c r="C43" s="5">
        <v>4032</v>
      </c>
      <c r="D43" s="5">
        <v>10935</v>
      </c>
      <c r="E43" s="6">
        <v>7.0800000000000002E-2</v>
      </c>
      <c r="F43" s="8">
        <f t="shared" si="14"/>
        <v>0.2693926638604931</v>
      </c>
      <c r="G43" s="10">
        <v>65786616</v>
      </c>
      <c r="H43" s="10">
        <v>11009599</v>
      </c>
      <c r="I43" s="11">
        <f t="shared" si="15"/>
        <v>0.16735317408635214</v>
      </c>
      <c r="J43" s="14">
        <f t="shared" si="7"/>
        <v>42022</v>
      </c>
      <c r="K43" s="12">
        <f t="shared" si="10"/>
        <v>6.3876214578357402</v>
      </c>
      <c r="L43" s="13">
        <f t="shared" si="11"/>
        <v>61289.062200736997</v>
      </c>
      <c r="M43" s="13">
        <f t="shared" si="12"/>
        <v>197.86139816650871</v>
      </c>
      <c r="N43" s="8">
        <f>B43/VLOOKUP(A43,'01.04'!A$2:B$49,2,FALSE)-1</f>
        <v>9.3251227747084053E-2</v>
      </c>
      <c r="O43" s="12">
        <f>(B43-VLOOKUP(A43,'01.04'!A$2:B$49,2,FALSE))/G43*1000000</f>
        <v>73.890409562942096</v>
      </c>
      <c r="P43" s="14">
        <f>B43-2*VLOOKUP(A43,'01.04'!A$2:B$49,2,FALSE)+VLOOKUP(A43,'31.03'!A$2:B$49,2,FALSE)</f>
        <v>-2097</v>
      </c>
      <c r="Q43" s="30">
        <f t="shared" si="13"/>
        <v>-36.79657477758866</v>
      </c>
    </row>
    <row r="44" spans="1:17" ht="13.5" thickBot="1">
      <c r="A44" s="4" t="s">
        <v>50</v>
      </c>
      <c r="B44" s="5">
        <v>3604</v>
      </c>
      <c r="C44" s="5">
        <v>40</v>
      </c>
      <c r="D44" s="5">
        <v>61</v>
      </c>
      <c r="E44" s="6">
        <v>1.11E-2</v>
      </c>
      <c r="F44" s="8">
        <f t="shared" si="14"/>
        <v>0.39603960396039606</v>
      </c>
      <c r="G44" s="10">
        <v>10581065</v>
      </c>
      <c r="H44" s="10">
        <v>1729195</v>
      </c>
      <c r="I44" s="11">
        <f t="shared" si="15"/>
        <v>0.16342353061813722</v>
      </c>
      <c r="J44" s="14">
        <f t="shared" si="7"/>
        <v>3503</v>
      </c>
      <c r="K44" s="12">
        <f t="shared" si="10"/>
        <v>3.3106308296943641</v>
      </c>
      <c r="L44" s="13">
        <f t="shared" si="11"/>
        <v>3780.3378015351004</v>
      </c>
      <c r="M44" s="13">
        <f t="shared" si="12"/>
        <v>35.376973969548494</v>
      </c>
      <c r="N44" s="8">
        <f>B44/VLOOKUP(A44,'01.04'!A$2:B$49,2,FALSE)-1</f>
        <v>8.2282282282282182E-2</v>
      </c>
      <c r="O44" s="12">
        <f>(B44-VLOOKUP(A44,'01.04'!A$2:B$49,2,FALSE))/G44*1000000</f>
        <v>25.89531394051544</v>
      </c>
      <c r="P44" s="14">
        <f>B44-2*VLOOKUP(A44,'01.04'!A$2:B$49,2,FALSE)+VLOOKUP(A44,'31.03'!A$2:B$49,2,FALSE)</f>
        <v>-54</v>
      </c>
      <c r="Q44" s="30">
        <f t="shared" si="13"/>
        <v>-14.983351831298556</v>
      </c>
    </row>
    <row r="45" spans="1:17" ht="13.5" thickBot="1">
      <c r="A45" s="4" t="s">
        <v>55</v>
      </c>
      <c r="B45" s="5">
        <v>3031</v>
      </c>
      <c r="C45" s="5">
        <v>16</v>
      </c>
      <c r="D45" s="5">
        <v>234</v>
      </c>
      <c r="E45" s="6">
        <v>5.3E-3</v>
      </c>
      <c r="F45" s="8">
        <f t="shared" si="14"/>
        <v>6.4000000000000001E-2</v>
      </c>
      <c r="G45" s="9">
        <v>18875673</v>
      </c>
      <c r="H45" s="10">
        <v>1811116</v>
      </c>
      <c r="I45" s="11">
        <f t="shared" si="15"/>
        <v>9.5949744414411078E-2</v>
      </c>
      <c r="J45" s="14">
        <f t="shared" si="7"/>
        <v>2781</v>
      </c>
      <c r="K45" s="12">
        <f t="shared" si="10"/>
        <v>1.4733249511156501</v>
      </c>
      <c r="L45" s="13">
        <f t="shared" si="11"/>
        <v>847.6518956436679</v>
      </c>
      <c r="M45" s="13">
        <f t="shared" si="12"/>
        <v>11.175270411548418</v>
      </c>
      <c r="N45" s="8">
        <f>B45/VLOOKUP(A45,'01.04'!A$2:B$49,2,FALSE)-1</f>
        <v>0.10701241782322857</v>
      </c>
      <c r="O45" s="12">
        <f>(B45-VLOOKUP(A45,'01.04'!A$2:B$49,2,FALSE))/G45*1000000</f>
        <v>15.522625338974668</v>
      </c>
      <c r="P45" s="14">
        <f>B45-2*VLOOKUP(A45,'01.04'!A$2:B$49,2,FALSE)+VLOOKUP(A45,'31.03'!A$2:B$49,2,FALSE)</f>
        <v>4</v>
      </c>
      <c r="Q45" s="30">
        <f t="shared" si="13"/>
        <v>1.3196964698119433</v>
      </c>
    </row>
    <row r="46" spans="1:17" ht="13.5" thickBot="1">
      <c r="A46" s="4" t="s">
        <v>14</v>
      </c>
      <c r="B46" s="5">
        <v>17781</v>
      </c>
      <c r="C46" s="5">
        <v>488</v>
      </c>
      <c r="D46" s="5">
        <v>2967</v>
      </c>
      <c r="E46" s="6">
        <v>2.75E-2</v>
      </c>
      <c r="F46" s="8">
        <f t="shared" si="14"/>
        <v>0.14124457308248914</v>
      </c>
      <c r="G46" s="10">
        <v>8769314</v>
      </c>
      <c r="H46" s="10">
        <v>1482447</v>
      </c>
      <c r="I46" s="11">
        <f t="shared" si="15"/>
        <v>0.16904936919809235</v>
      </c>
      <c r="J46" s="14">
        <f t="shared" si="7"/>
        <v>14326</v>
      </c>
      <c r="K46" s="12">
        <f t="shared" si="10"/>
        <v>16.336511613109078</v>
      </c>
      <c r="L46" s="13">
        <f t="shared" si="11"/>
        <v>55648.594633514091</v>
      </c>
      <c r="M46" s="13">
        <f t="shared" si="12"/>
        <v>301.51350093878091</v>
      </c>
      <c r="N46" s="8">
        <f>B46/VLOOKUP(A46,'01.04'!A$2:B$49,2,FALSE)-1</f>
        <v>7.0822041553748827E-2</v>
      </c>
      <c r="O46" s="12">
        <f>(B46-VLOOKUP(A46,'01.04'!A$2:B$49,2,FALSE))/G46*1000000</f>
        <v>134.10399034633724</v>
      </c>
      <c r="P46" s="14">
        <f>B46-2*VLOOKUP(A46,'01.04'!A$2:B$49,2,FALSE)+VLOOKUP(A46,'31.03'!A$2:B$49,2,FALSE)</f>
        <v>493</v>
      </c>
      <c r="Q46" s="30">
        <f t="shared" si="13"/>
        <v>27.726224621787299</v>
      </c>
    </row>
    <row r="47" spans="1:17" ht="13.5" thickBot="1">
      <c r="A47" s="4" t="s">
        <v>34</v>
      </c>
      <c r="B47" s="5">
        <v>4947</v>
      </c>
      <c r="C47" s="5">
        <v>239</v>
      </c>
      <c r="D47" s="5">
        <v>103</v>
      </c>
      <c r="E47" s="6">
        <v>4.8399999999999999E-2</v>
      </c>
      <c r="F47" s="8">
        <f t="shared" si="14"/>
        <v>0.69883040935672514</v>
      </c>
      <c r="G47" s="10">
        <v>10171617</v>
      </c>
      <c r="H47" s="10">
        <v>2002557</v>
      </c>
      <c r="I47" s="11">
        <f t="shared" si="15"/>
        <v>0.19687695673165831</v>
      </c>
      <c r="J47" s="14">
        <f t="shared" si="7"/>
        <v>4605</v>
      </c>
      <c r="K47" s="12">
        <f t="shared" si="10"/>
        <v>4.5273037708753678</v>
      </c>
      <c r="L47" s="13">
        <f t="shared" si="11"/>
        <v>23496.755727235897</v>
      </c>
      <c r="M47" s="13">
        <f t="shared" si="12"/>
        <v>103.13920244371316</v>
      </c>
      <c r="N47" s="8">
        <f>B47/VLOOKUP(A47,'01.04'!A$2:B$49,2,FALSE)-1</f>
        <v>0.11544532130777907</v>
      </c>
      <c r="O47" s="12">
        <f>(B47-VLOOKUP(A47,'01.04'!A$2:B$49,2,FALSE))/G47*1000000</f>
        <v>50.336146160438403</v>
      </c>
      <c r="P47" s="14">
        <f>B47-2*VLOOKUP(A47,'01.04'!A$2:B$49,2,FALSE)+VLOOKUP(A47,'31.03'!A$2:B$49,2,FALSE)</f>
        <v>105</v>
      </c>
      <c r="Q47" s="30">
        <f t="shared" si="13"/>
        <v>21.224984839296543</v>
      </c>
    </row>
    <row r="48" spans="1:17" ht="13.5" thickBot="1">
      <c r="A48" s="4" t="s">
        <v>53</v>
      </c>
      <c r="B48" s="5">
        <v>2758</v>
      </c>
      <c r="C48" s="5">
        <v>98</v>
      </c>
      <c r="D48" s="5">
        <v>58</v>
      </c>
      <c r="E48" s="6">
        <v>3.56E-2</v>
      </c>
      <c r="F48" s="8">
        <f t="shared" si="14"/>
        <v>0.62820512820512819</v>
      </c>
      <c r="G48" s="9">
        <v>17372892</v>
      </c>
      <c r="H48" s="10">
        <v>1112493</v>
      </c>
      <c r="I48" s="11">
        <f t="shared" si="15"/>
        <v>6.4036143205172744E-2</v>
      </c>
      <c r="J48" s="14">
        <f t="shared" si="7"/>
        <v>2602</v>
      </c>
      <c r="K48" s="12">
        <f t="shared" si="10"/>
        <v>1.497735667728781</v>
      </c>
      <c r="L48" s="13">
        <f t="shared" si="11"/>
        <v>5640.9721536287689</v>
      </c>
      <c r="M48" s="13">
        <f t="shared" si="12"/>
        <v>29.066622086432133</v>
      </c>
      <c r="N48" s="8">
        <f>B48/VLOOKUP(A48,'01.04'!A$2:B$49,2,FALSE)-1</f>
        <v>0.19808861859252813</v>
      </c>
      <c r="O48" s="12">
        <f>(B48-VLOOKUP(A48,'01.04'!A$2:B$49,2,FALSE))/G48*1000000</f>
        <v>26.247788796476719</v>
      </c>
      <c r="P48" s="14">
        <f>B48-2*VLOOKUP(A48,'01.04'!A$2:B$49,2,FALSE)+VLOOKUP(A48,'31.03'!A$2:B$49,2,FALSE)</f>
        <v>120</v>
      </c>
      <c r="Q48" s="30">
        <f t="shared" si="13"/>
        <v>43.509789702683108</v>
      </c>
    </row>
    <row r="49" spans="1:17" ht="13.5" thickBot="1">
      <c r="A49" s="4" t="s">
        <v>74</v>
      </c>
      <c r="B49" s="5">
        <v>1380</v>
      </c>
      <c r="C49" s="5">
        <v>5</v>
      </c>
      <c r="D49" s="5">
        <v>50</v>
      </c>
      <c r="E49" s="6">
        <v>3.7000000000000002E-3</v>
      </c>
      <c r="F49" s="8">
        <f t="shared" si="14"/>
        <v>9.0909090909090912E-2</v>
      </c>
      <c r="G49" s="10">
        <v>57370084</v>
      </c>
      <c r="H49" s="10">
        <v>3253808</v>
      </c>
      <c r="I49" s="11">
        <f t="shared" si="15"/>
        <v>5.6716110089711565E-2</v>
      </c>
      <c r="J49" s="14">
        <f t="shared" si="7"/>
        <v>1325</v>
      </c>
      <c r="K49" s="12">
        <f t="shared" si="10"/>
        <v>0.2309566079770774</v>
      </c>
      <c r="L49" s="13">
        <f t="shared" si="11"/>
        <v>87.153436972482041</v>
      </c>
      <c r="M49" s="13">
        <f t="shared" si="12"/>
        <v>1.4187551648085182</v>
      </c>
      <c r="N49" s="8">
        <f>B49/VLOOKUP(A49,'01.04'!A$2:B$49,2,FALSE)-1</f>
        <v>1.9955654101995624E-2</v>
      </c>
      <c r="O49" s="12">
        <f>(B49-VLOOKUP(A49,'01.04'!A$2:B$49,2,FALSE))/G49*1000000</f>
        <v>0.47062855965140299</v>
      </c>
      <c r="P49" s="14">
        <f>B49-2*VLOOKUP(A49,'01.04'!A$2:B$49,2,FALSE)+VLOOKUP(A49,'31.03'!A$2:B$49,2,FALSE)</f>
        <v>0</v>
      </c>
      <c r="Q49" s="30">
        <f t="shared" si="13"/>
        <v>0</v>
      </c>
    </row>
    <row r="50" spans="1:17" ht="13.5" thickBot="1">
      <c r="A50" s="4" t="s">
        <v>18</v>
      </c>
      <c r="B50" s="5">
        <v>9976</v>
      </c>
      <c r="C50" s="5">
        <v>169</v>
      </c>
      <c r="D50" s="5">
        <v>5828</v>
      </c>
      <c r="E50" s="6">
        <v>1.7000000000000001E-2</v>
      </c>
      <c r="F50" s="8">
        <f t="shared" si="14"/>
        <v>2.8180757045189263E-2</v>
      </c>
      <c r="G50" s="10">
        <v>51468581</v>
      </c>
      <c r="H50" s="10">
        <v>5875156</v>
      </c>
      <c r="I50" s="11">
        <f t="shared" si="15"/>
        <v>0.11415033960232943</v>
      </c>
      <c r="J50" s="14">
        <f t="shared" si="7"/>
        <v>3979</v>
      </c>
      <c r="K50" s="12">
        <f t="shared" si="10"/>
        <v>0.77309300600302155</v>
      </c>
      <c r="L50" s="13">
        <f t="shared" si="11"/>
        <v>3283.5566226315818</v>
      </c>
      <c r="M50" s="13">
        <f t="shared" si="12"/>
        <v>15.93265407824879</v>
      </c>
      <c r="N50" s="8">
        <f>B50/VLOOKUP(A50,'01.04'!A$2:B$49,2,FALSE)-1</f>
        <v>9.0017194295539671E-3</v>
      </c>
      <c r="O50" s="12">
        <f>(B50-VLOOKUP(A50,'01.04'!A$2:B$49,2,FALSE))/G50*1000000</f>
        <v>1.7292102923917798</v>
      </c>
      <c r="P50" s="14">
        <f>B50-2*VLOOKUP(A50,'01.04'!A$2:B$49,2,FALSE)+VLOOKUP(A50,'31.03'!A$2:B$49,2,FALSE)</f>
        <v>-12</v>
      </c>
      <c r="Q50" s="30">
        <f t="shared" si="13"/>
        <v>-1.2028869286287089</v>
      </c>
    </row>
    <row r="51" spans="1:17" ht="13.5" thickBot="1">
      <c r="A51" s="4" t="s">
        <v>42</v>
      </c>
      <c r="B51" s="5">
        <v>2384</v>
      </c>
      <c r="C51" s="5">
        <v>66</v>
      </c>
      <c r="D51" s="5">
        <v>472</v>
      </c>
      <c r="E51" s="6">
        <v>2.7699999999999999E-2</v>
      </c>
      <c r="F51" s="8">
        <f t="shared" si="14"/>
        <v>0.12267657992565056</v>
      </c>
      <c r="G51" s="10">
        <v>125903471</v>
      </c>
      <c r="H51" s="10">
        <v>28810916</v>
      </c>
      <c r="I51" s="11">
        <f t="shared" si="15"/>
        <v>0.22883337346593088</v>
      </c>
      <c r="J51" s="14">
        <f t="shared" si="7"/>
        <v>1846</v>
      </c>
      <c r="K51" s="12">
        <f t="shared" si="10"/>
        <v>0.14662026275669557</v>
      </c>
      <c r="L51" s="13">
        <f t="shared" si="11"/>
        <v>524.21112361548796</v>
      </c>
      <c r="M51" s="13">
        <f t="shared" si="12"/>
        <v>2.7723631198759922</v>
      </c>
      <c r="N51" s="8">
        <f>B51/VLOOKUP(A51,'01.04'!A$2:B$49,2,FALSE)-1</f>
        <v>6.9537909376401918E-2</v>
      </c>
      <c r="O51" s="12">
        <f>(B51-VLOOKUP(A51,'01.04'!A$2:B$49,2,FALSE))/G51*1000000</f>
        <v>1.2311018812181913</v>
      </c>
      <c r="P51" s="14">
        <f>B51-2*VLOOKUP(A51,'01.04'!A$2:B$49,2,FALSE)+VLOOKUP(A51,'31.03'!A$2:B$49,2,FALSE)</f>
        <v>-121</v>
      </c>
      <c r="Q51" s="30">
        <f t="shared" si="13"/>
        <v>-50.755033557046985</v>
      </c>
    </row>
  </sheetData>
  <sortState ref="A2:Q51">
    <sortCondition ref="A3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5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defaultRowHeight="15"/>
  <cols>
    <col min="1" max="1" width="19.85546875" customWidth="1"/>
    <col min="6" max="6" width="9.28515625" customWidth="1"/>
    <col min="7" max="7" width="14.140625" customWidth="1"/>
    <col min="8" max="8" width="11.28515625" customWidth="1"/>
    <col min="10" max="10" width="9.7109375" bestFit="1" customWidth="1"/>
    <col min="16" max="16" width="11" style="31" customWidth="1"/>
  </cols>
  <sheetData>
    <row r="1" spans="1:17" s="42" customFormat="1" ht="26.25" thickBot="1">
      <c r="A1" s="42" t="s">
        <v>77</v>
      </c>
      <c r="B1" s="42" t="s">
        <v>78</v>
      </c>
      <c r="C1" s="42" t="s">
        <v>79</v>
      </c>
      <c r="D1" s="42" t="s">
        <v>80</v>
      </c>
      <c r="E1" s="42" t="s">
        <v>146</v>
      </c>
      <c r="F1" s="43" t="s">
        <v>147</v>
      </c>
      <c r="G1" s="42" t="s">
        <v>81</v>
      </c>
      <c r="H1" s="42" t="s">
        <v>83</v>
      </c>
      <c r="I1" s="42" t="s">
        <v>82</v>
      </c>
      <c r="J1" s="42" t="s">
        <v>145</v>
      </c>
      <c r="K1" s="43" t="s">
        <v>86</v>
      </c>
      <c r="L1" s="43" t="s">
        <v>87</v>
      </c>
      <c r="M1" s="43" t="s">
        <v>88</v>
      </c>
      <c r="N1" s="43" t="s">
        <v>126</v>
      </c>
      <c r="O1" s="43" t="s">
        <v>125</v>
      </c>
      <c r="P1" s="43" t="s">
        <v>128</v>
      </c>
      <c r="Q1" s="41" t="s">
        <v>148</v>
      </c>
    </row>
    <row r="2" spans="1:17" ht="15.75" thickBot="1">
      <c r="A2" s="22" t="s">
        <v>6</v>
      </c>
      <c r="B2" s="23">
        <v>112065</v>
      </c>
      <c r="C2" s="23">
        <v>10348</v>
      </c>
      <c r="D2" s="23">
        <v>26743</v>
      </c>
      <c r="E2" s="26">
        <v>9.2399999999999996E-2</v>
      </c>
      <c r="F2" s="8">
        <f>IF(C2&gt;0,C2/(C2+D2),0)</f>
        <v>0.27898951228060714</v>
      </c>
      <c r="G2" s="10">
        <v>45692442</v>
      </c>
      <c r="H2" s="10">
        <v>7821312</v>
      </c>
      <c r="I2" s="11">
        <f>H2/G2</f>
        <v>0.17117299180464024</v>
      </c>
      <c r="J2" s="81">
        <f>B2-C2-D2</f>
        <v>74974</v>
      </c>
      <c r="K2" s="12">
        <f>J2/G2*10000</f>
        <v>16.408402947690998</v>
      </c>
      <c r="L2" s="13">
        <f>C2/G2*1000000000</f>
        <v>226470.71478473398</v>
      </c>
      <c r="M2" s="13">
        <f>SQRT(J2*C2)/G2*1000000</f>
        <v>609.59189168160015</v>
      </c>
      <c r="N2" s="8">
        <f>B2/VLOOKUP(A2,'02.04'!A$2:B$200,2,FALSE)-1</f>
        <v>7.6326859908949496E-2</v>
      </c>
      <c r="O2" s="12">
        <f>(B2-VLOOKUP(A2,'02.04'!A$2:B$200,2,FALSE))/G2*1000000</f>
        <v>173.92373119388103</v>
      </c>
      <c r="P2" s="14">
        <f>B2-2*VLOOKUP(A2,'02.04'!A$2:B$200,2,FALSE)+VLOOKUP(A2,'01.04'!A$2:B$200,2,FALSE)</f>
        <v>-248</v>
      </c>
      <c r="Q2" s="30">
        <f>P2/B2*1000</f>
        <v>-2.2130013831258646</v>
      </c>
    </row>
    <row r="3" spans="1:17" ht="15.75" thickBot="1">
      <c r="A3" s="24" t="s">
        <v>2</v>
      </c>
      <c r="B3" s="25">
        <v>115242</v>
      </c>
      <c r="C3" s="25">
        <v>13915</v>
      </c>
      <c r="D3" s="25">
        <v>18278</v>
      </c>
      <c r="E3" s="27">
        <v>0.1208</v>
      </c>
      <c r="F3" s="8">
        <f>IF(C3&gt;0,C3/(C3+D3),0)</f>
        <v>0.43223682166930699</v>
      </c>
      <c r="G3" s="10">
        <v>60015723</v>
      </c>
      <c r="H3" s="10">
        <v>12152963</v>
      </c>
      <c r="I3" s="11">
        <f>H3/G3</f>
        <v>0.20249631917289407</v>
      </c>
      <c r="J3" s="81">
        <f>B3-C3-D3</f>
        <v>83049</v>
      </c>
      <c r="K3" s="12">
        <f>J3/G3*10000</f>
        <v>13.837873785174596</v>
      </c>
      <c r="L3" s="13">
        <f>C3/G3*1000000000</f>
        <v>231855.90882575887</v>
      </c>
      <c r="M3" s="13">
        <f>SQRT(J3*C3)/G3*1000000</f>
        <v>566.42676514071968</v>
      </c>
      <c r="N3" s="8">
        <f>B3/VLOOKUP(A3,'02.04'!A$2:B$200,2,FALSE)-1</f>
        <v>4.2216072494438039E-2</v>
      </c>
      <c r="O3" s="12">
        <f>(B3-VLOOKUP(A3,'02.04'!A$2:B$200,2,FALSE))/G3*1000000</f>
        <v>77.779617851142106</v>
      </c>
      <c r="P3" s="14">
        <f>B3-2*VLOOKUP(A3,'02.04'!A$2:B$200,2,FALSE)+VLOOKUP(A3,'01.04'!A$2:B$200,2,FALSE)</f>
        <v>-114</v>
      </c>
      <c r="Q3" s="30">
        <f>P3/B3*1000</f>
        <v>-0.98922267923153007</v>
      </c>
    </row>
    <row r="4" spans="1:17" ht="15.75" thickBot="1">
      <c r="A4" s="24" t="s">
        <v>51</v>
      </c>
      <c r="B4" s="25">
        <v>2487</v>
      </c>
      <c r="C4" s="25">
        <v>30</v>
      </c>
      <c r="D4" s="25">
        <v>80</v>
      </c>
      <c r="E4" s="27">
        <v>1.21E-2</v>
      </c>
      <c r="F4" s="8">
        <f>IF(C4&gt;0,C4/(C4+D4),0)</f>
        <v>0.27272727272727271</v>
      </c>
      <c r="G4" s="10">
        <v>629751</v>
      </c>
      <c r="H4" s="10">
        <v>93495</v>
      </c>
      <c r="I4" s="11">
        <f>H4/G4</f>
        <v>0.14846344031212336</v>
      </c>
      <c r="J4" s="81">
        <f>B4-C4-D4</f>
        <v>2377</v>
      </c>
      <c r="K4" s="12">
        <f>J4/G4*10000</f>
        <v>37.745077022505725</v>
      </c>
      <c r="L4" s="13">
        <f>C4/G4*1000000000</f>
        <v>47637.875922388368</v>
      </c>
      <c r="M4" s="13">
        <f>SQRT(J4*C4)/G4*1000000</f>
        <v>424.03953776494944</v>
      </c>
      <c r="N4" s="8">
        <f>B4/VLOOKUP(A4,'02.04'!A$2:B$200,2,FALSE)-1</f>
        <v>7.2445019404915989E-2</v>
      </c>
      <c r="O4" s="12">
        <f>(B4-VLOOKUP(A4,'02.04'!A$2:B$200,2,FALSE))/G4*1000000</f>
        <v>266.77210516537485</v>
      </c>
      <c r="P4" s="14">
        <f>B4-2*VLOOKUP(A4,'02.04'!A$2:B$200,2,FALSE)+VLOOKUP(A4,'01.04'!A$2:B$200,2,FALSE)</f>
        <v>27</v>
      </c>
      <c r="Q4" s="30">
        <f>P4/B4*1000</f>
        <v>10.856453558504223</v>
      </c>
    </row>
    <row r="5" spans="1:17" ht="15.75" thickBot="1">
      <c r="A5" s="24" t="s">
        <v>14</v>
      </c>
      <c r="B5" s="25">
        <v>18827</v>
      </c>
      <c r="C5" s="25">
        <v>536</v>
      </c>
      <c r="D5" s="25">
        <v>4013</v>
      </c>
      <c r="E5" s="27">
        <v>2.8500000000000001E-2</v>
      </c>
      <c r="F5" s="8">
        <f>IF(C5&gt;0,C5/(C5+D5),0)</f>
        <v>0.11782809408661245</v>
      </c>
      <c r="G5" s="10">
        <v>8769314</v>
      </c>
      <c r="H5" s="10">
        <v>1482447</v>
      </c>
      <c r="I5" s="11">
        <f>H5/G5</f>
        <v>0.16904936919809235</v>
      </c>
      <c r="J5" s="81">
        <f>B5-C5-D5</f>
        <v>14278</v>
      </c>
      <c r="K5" s="12">
        <f>J5/G5*10000</f>
        <v>16.281775290518734</v>
      </c>
      <c r="L5" s="13">
        <f>C5/G5*1000000000</f>
        <v>61122.226892548264</v>
      </c>
      <c r="M5" s="13">
        <f>SQRT(J5*C5)/G5*1000000</f>
        <v>315.46447716352662</v>
      </c>
      <c r="N5" s="8">
        <f>B5/VLOOKUP(A5,'02.04'!A$2:B$200,2,FALSE)-1</f>
        <v>5.8826837635678642E-2</v>
      </c>
      <c r="O5" s="12">
        <f>(B5-VLOOKUP(A5,'02.04'!A$2:B$200,2,FALSE))/G5*1000000</f>
        <v>119.27956964478636</v>
      </c>
      <c r="P5" s="14">
        <f>B5-2*VLOOKUP(A5,'02.04'!A$2:B$200,2,FALSE)+VLOOKUP(A5,'01.04'!A$2:B$200,2,FALSE)</f>
        <v>-130</v>
      </c>
      <c r="Q5" s="30">
        <f>P5/B5*1000</f>
        <v>-6.9049768948850057</v>
      </c>
    </row>
    <row r="6" spans="1:17" ht="15.75" thickBot="1">
      <c r="A6" s="24" t="s">
        <v>20</v>
      </c>
      <c r="B6" s="25">
        <v>14697</v>
      </c>
      <c r="C6" s="25">
        <v>1339</v>
      </c>
      <c r="D6" s="25">
        <v>914</v>
      </c>
      <c r="E6" s="27">
        <v>9.1200000000000003E-2</v>
      </c>
      <c r="F6" s="8">
        <f>IF(C6&gt;0,C6/(C6+D6),0)</f>
        <v>0.59431868619618289</v>
      </c>
      <c r="G6" s="10">
        <v>17207441</v>
      </c>
      <c r="H6" s="10">
        <v>2679933</v>
      </c>
      <c r="I6" s="11">
        <f>H6/G6</f>
        <v>0.15574268132024977</v>
      </c>
      <c r="J6" s="81">
        <f>B6-C6-D6</f>
        <v>12444</v>
      </c>
      <c r="K6" s="12">
        <f>J6/G6*10000</f>
        <v>7.231755145927858</v>
      </c>
      <c r="L6" s="13">
        <f>C6/G6*1000000000</f>
        <v>77815.173098661224</v>
      </c>
      <c r="M6" s="13">
        <f>SQRT(J6*C6)/G6*1000000</f>
        <v>237.22147425718234</v>
      </c>
      <c r="N6" s="8">
        <f>B6/VLOOKUP(A6,'02.04'!A$2:B$200,2,FALSE)-1</f>
        <v>7.9550462758924745E-2</v>
      </c>
      <c r="O6" s="12">
        <f>(B6-VLOOKUP(A6,'02.04'!A$2:B$200,2,FALSE))/G6*1000000</f>
        <v>62.937888324010522</v>
      </c>
      <c r="P6" s="14">
        <f>B6-2*VLOOKUP(A6,'02.04'!A$2:B$200,2,FALSE)+VLOOKUP(A6,'01.04'!A$2:B$200,2,FALSE)</f>
        <v>64</v>
      </c>
      <c r="Q6" s="30">
        <f>P6/B6*1000</f>
        <v>4.3546301966387695</v>
      </c>
    </row>
    <row r="7" spans="1:17" ht="15.75" thickBot="1">
      <c r="A7" s="24" t="s">
        <v>12</v>
      </c>
      <c r="B7" s="25">
        <v>59105</v>
      </c>
      <c r="C7" s="25">
        <v>5387</v>
      </c>
      <c r="D7" s="25">
        <v>12428</v>
      </c>
      <c r="E7" s="27">
        <v>9.1200000000000003E-2</v>
      </c>
      <c r="F7" s="8">
        <f>IF(C7&gt;0,C7/(C7+D7),0)</f>
        <v>0.30238563008700531</v>
      </c>
      <c r="G7" s="10">
        <v>65786616</v>
      </c>
      <c r="H7" s="10">
        <v>11009599</v>
      </c>
      <c r="I7" s="11">
        <f>H7/G7</f>
        <v>0.16735317408635214</v>
      </c>
      <c r="J7" s="81">
        <f>B7-C7-D7</f>
        <v>41290</v>
      </c>
      <c r="K7" s="12">
        <f>J7/G7*10000</f>
        <v>6.276352624673688</v>
      </c>
      <c r="L7" s="13">
        <f>C7/G7*1000000000</f>
        <v>81885.956863931118</v>
      </c>
      <c r="M7" s="13">
        <f>SQRT(J7*C7)/G7*1000000</f>
        <v>226.70358186117181</v>
      </c>
      <c r="N7" s="8">
        <f>B7/VLOOKUP(A7,'02.04'!A$2:B$200,2,FALSE)-1</f>
        <v>3.7129972450823834E-2</v>
      </c>
      <c r="O7" s="12">
        <f>(B7-VLOOKUP(A7,'02.04'!A$2:B$200,2,FALSE))/G7*1000000</f>
        <v>32.164597127172499</v>
      </c>
      <c r="P7" s="14">
        <f>B7-2*VLOOKUP(A7,'02.04'!A$2:B$200,2,FALSE)+VLOOKUP(A7,'01.04'!A$2:B$200,2,FALSE)</f>
        <v>-2745</v>
      </c>
      <c r="Q7" s="30">
        <f>P7/B7*1000</f>
        <v>-46.442771339142205</v>
      </c>
    </row>
    <row r="8" spans="1:17" ht="15.75" thickBot="1">
      <c r="A8" s="24" t="s">
        <v>73</v>
      </c>
      <c r="B8" s="25">
        <v>1319</v>
      </c>
      <c r="C8" s="25">
        <v>4</v>
      </c>
      <c r="D8" s="25">
        <v>284</v>
      </c>
      <c r="E8" s="27">
        <v>3.0999999999999999E-3</v>
      </c>
      <c r="F8" s="8">
        <f>IF(C8&gt;0,C8/(C8+D8),0)</f>
        <v>1.3888888888888888E-2</v>
      </c>
      <c r="G8" s="10">
        <v>340637</v>
      </c>
      <c r="H8" s="10">
        <v>43023</v>
      </c>
      <c r="I8" s="11">
        <f>H8/G8</f>
        <v>0.12630160552142017</v>
      </c>
      <c r="J8" s="81">
        <f>B8-C8-D8</f>
        <v>1031</v>
      </c>
      <c r="K8" s="12">
        <f>J8/G8*10000</f>
        <v>30.266823627497896</v>
      </c>
      <c r="L8" s="13">
        <f>C8/G8*1000000000</f>
        <v>11742.705578078716</v>
      </c>
      <c r="M8" s="13">
        <f>SQRT(J8*C8)/G8*1000000</f>
        <v>188.52437472150496</v>
      </c>
      <c r="N8" s="8">
        <f>B8/VLOOKUP(A8,'02.04'!A$2:B$200,2,FALSE)-1</f>
        <v>8.1147540983606659E-2</v>
      </c>
      <c r="O8" s="12">
        <f>(B8-VLOOKUP(A8,'02.04'!A$2:B$200,2,FALSE))/G8*1000000</f>
        <v>290.63196305744827</v>
      </c>
      <c r="P8" s="14">
        <f>B8-2*VLOOKUP(A8,'02.04'!A$2:B$200,2,FALSE)+VLOOKUP(A8,'01.04'!A$2:B$200,2,FALSE)</f>
        <v>14</v>
      </c>
      <c r="Q8" s="30">
        <f>P8/B8*1000</f>
        <v>10.61410159211524</v>
      </c>
    </row>
    <row r="9" spans="1:17" ht="15.75" thickBot="1">
      <c r="A9" s="24" t="s">
        <v>16</v>
      </c>
      <c r="B9" s="25">
        <v>33718</v>
      </c>
      <c r="C9" s="25">
        <v>2921</v>
      </c>
      <c r="D9" s="25">
        <v>171</v>
      </c>
      <c r="E9" s="27">
        <v>8.6699999999999999E-2</v>
      </c>
      <c r="F9" s="8">
        <f>IF(C9&gt;0,C9/(C9+D9),0)</f>
        <v>0.94469598965071155</v>
      </c>
      <c r="G9" s="9">
        <v>66673160</v>
      </c>
      <c r="H9" s="10">
        <v>10980918</v>
      </c>
      <c r="I9" s="11">
        <f>H9/G9</f>
        <v>0.16469772844124983</v>
      </c>
      <c r="J9" s="81">
        <f>B9-C9-D9</f>
        <v>30626</v>
      </c>
      <c r="K9" s="12">
        <f>J9/G9*10000</f>
        <v>4.5934525977169827</v>
      </c>
      <c r="L9" s="13">
        <f>C9/G9*1000000000</f>
        <v>43810.732834621907</v>
      </c>
      <c r="M9" s="13">
        <f>SQRT(J9*C9)/G9*1000000</f>
        <v>141.85997481568882</v>
      </c>
      <c r="N9" s="8">
        <f>B9/VLOOKUP(A9,'02.04'!A$2:B$200,2,FALSE)-1</f>
        <v>0.14399131437877455</v>
      </c>
      <c r="O9" s="12">
        <f>(B9-VLOOKUP(A9,'02.04'!A$2:B$200,2,FALSE))/G9*1000000</f>
        <v>63.653800119868322</v>
      </c>
      <c r="P9" s="14">
        <f>B9-2*VLOOKUP(A9,'02.04'!A$2:B$200,2,FALSE)+VLOOKUP(A9,'01.04'!A$2:B$200,2,FALSE)</f>
        <v>-80</v>
      </c>
      <c r="Q9" s="30">
        <f>P9/B9*1000</f>
        <v>-2.3726199655970106</v>
      </c>
    </row>
    <row r="10" spans="1:17" ht="15.75" thickBot="1">
      <c r="A10" s="24" t="s">
        <v>22</v>
      </c>
      <c r="B10" s="25">
        <v>11224</v>
      </c>
      <c r="C10" s="25">
        <v>158</v>
      </c>
      <c r="D10" s="25">
        <v>1749</v>
      </c>
      <c r="E10" s="27">
        <v>1.41E-2</v>
      </c>
      <c r="F10" s="8">
        <f>IF(C10&gt;0,C10/(C10+D10),0)</f>
        <v>8.2852648138437332E-2</v>
      </c>
      <c r="G10" s="10">
        <v>8692741</v>
      </c>
      <c r="H10" s="10">
        <v>1585001</v>
      </c>
      <c r="I10" s="11">
        <f>H10/G10</f>
        <v>0.18233615841079356</v>
      </c>
      <c r="J10" s="81">
        <f>B10-C10-D10</f>
        <v>9317</v>
      </c>
      <c r="K10" s="12">
        <f>J10/G10*10000</f>
        <v>10.718138271921363</v>
      </c>
      <c r="L10" s="13">
        <f>C10/G10*1000000000</f>
        <v>18176.085080643723</v>
      </c>
      <c r="M10" s="13">
        <f>SQRT(J10*C10)/G10*1000000</f>
        <v>139.57571176123244</v>
      </c>
      <c r="N10" s="8">
        <f>B10/VLOOKUP(A10,'02.04'!A$2:B$200,2,FALSE)-1</f>
        <v>3.8393930983439795E-2</v>
      </c>
      <c r="O10" s="12">
        <f>(B10-VLOOKUP(A10,'02.04'!A$2:B$200,2,FALSE))/G10*1000000</f>
        <v>47.740982964981932</v>
      </c>
      <c r="P10" s="14">
        <f>B10-2*VLOOKUP(A10,'02.04'!A$2:B$200,2,FALSE)+VLOOKUP(A10,'01.04'!A$2:B$200,2,FALSE)</f>
        <v>-28</v>
      </c>
      <c r="Q10" s="30">
        <f>P10/B10*1000</f>
        <v>-2.4946543121881684</v>
      </c>
    </row>
    <row r="11" spans="1:17" ht="15.75" thickBot="1">
      <c r="A11" s="24" t="s">
        <v>24</v>
      </c>
      <c r="B11" s="25">
        <v>15348</v>
      </c>
      <c r="C11" s="25">
        <v>1011</v>
      </c>
      <c r="D11" s="25">
        <v>2495</v>
      </c>
      <c r="E11" s="27">
        <v>6.59E-2</v>
      </c>
      <c r="F11" s="8">
        <f>IF(C11&gt;0,C11/(C11+D11),0)</f>
        <v>0.28836280661722763</v>
      </c>
      <c r="G11" s="10">
        <v>25812476</v>
      </c>
      <c r="H11" s="10">
        <v>2099099</v>
      </c>
      <c r="I11" s="11">
        <f>H11/G11</f>
        <v>8.1321102245286353E-2</v>
      </c>
      <c r="J11" s="81">
        <f>B11-C11-D11</f>
        <v>11842</v>
      </c>
      <c r="K11" s="12">
        <f>J11/G11*10000</f>
        <v>4.5877040234342497</v>
      </c>
      <c r="L11" s="13">
        <f>C11/G11*1000000000</f>
        <v>39167.106634791642</v>
      </c>
      <c r="M11" s="13">
        <f>SQRT(J11*C11)/G11*1000000</f>
        <v>134.0474142588032</v>
      </c>
      <c r="N11" s="8">
        <f>B11/VLOOKUP(A11,'02.04'!A$2:B$200,2,FALSE)-1</f>
        <v>9.9112002291606993E-2</v>
      </c>
      <c r="O11" s="12">
        <f>(B11-VLOOKUP(A11,'02.04'!A$2:B$200,2,FALSE))/G11*1000000</f>
        <v>53.617483266618827</v>
      </c>
      <c r="P11" s="14">
        <f>B11-2*VLOOKUP(A11,'02.04'!A$2:B$200,2,FALSE)+VLOOKUP(A11,'01.04'!A$2:B$200,2,FALSE)</f>
        <v>195</v>
      </c>
      <c r="Q11" s="30">
        <f>P11/B11*1000</f>
        <v>12.705238467552775</v>
      </c>
    </row>
    <row r="12" spans="1:17" ht="15.75" thickBot="1">
      <c r="A12" s="24" t="s">
        <v>30</v>
      </c>
      <c r="B12" s="25">
        <v>9034</v>
      </c>
      <c r="C12" s="25">
        <v>209</v>
      </c>
      <c r="D12" s="25">
        <v>68</v>
      </c>
      <c r="E12" s="27">
        <v>2.3199999999999998E-2</v>
      </c>
      <c r="F12" s="8">
        <f>IF(C12&gt;0,C12/(C12+D12),0)</f>
        <v>0.75451263537906132</v>
      </c>
      <c r="G12" s="10">
        <v>10134541</v>
      </c>
      <c r="H12" s="10">
        <v>1823298</v>
      </c>
      <c r="I12" s="11">
        <f>H12/G12</f>
        <v>0.17990928252202049</v>
      </c>
      <c r="J12" s="81">
        <f>B12-C12-D12</f>
        <v>8757</v>
      </c>
      <c r="K12" s="12">
        <f>J12/G12*10000</f>
        <v>8.6407465320827068</v>
      </c>
      <c r="L12" s="13">
        <f>C12/G12*1000000000</f>
        <v>20622.542254257001</v>
      </c>
      <c r="M12" s="13">
        <f>SQRT(J12*C12)/G12*1000000</f>
        <v>133.48938552042267</v>
      </c>
      <c r="N12" s="8">
        <f>B12/VLOOKUP(A12,'02.04'!A$2:B$200,2,FALSE)-1</f>
        <v>9.4897588171130698E-2</v>
      </c>
      <c r="O12" s="12">
        <f>(B12-VLOOKUP(A12,'02.04'!A$2:B$200,2,FALSE))/G12*1000000</f>
        <v>77.260529115230767</v>
      </c>
      <c r="P12" s="14">
        <f>B12-2*VLOOKUP(A12,'02.04'!A$2:B$200,2,FALSE)+VLOOKUP(A12,'01.04'!A$2:B$200,2,FALSE)</f>
        <v>-25</v>
      </c>
      <c r="Q12" s="30">
        <f>P12/B12*1000</f>
        <v>-2.7673234447642239</v>
      </c>
    </row>
    <row r="13" spans="1:17" ht="15.75" thickBot="1">
      <c r="A13" s="24" t="s">
        <v>48</v>
      </c>
      <c r="B13" s="25">
        <v>3849</v>
      </c>
      <c r="C13" s="25">
        <v>98</v>
      </c>
      <c r="D13" s="25">
        <v>5</v>
      </c>
      <c r="E13" s="27">
        <v>2.5499999999999998E-2</v>
      </c>
      <c r="F13" s="8">
        <f>IF(C13&gt;0,C13/(C13+D13),0)</f>
        <v>0.95145631067961167</v>
      </c>
      <c r="G13" s="10">
        <v>4757294</v>
      </c>
      <c r="H13" s="10">
        <v>551023</v>
      </c>
      <c r="I13" s="11">
        <f>H13/G13</f>
        <v>0.115826980632267</v>
      </c>
      <c r="J13" s="81">
        <f>B13-C13-D13</f>
        <v>3746</v>
      </c>
      <c r="K13" s="12">
        <f>J13/G13*10000</f>
        <v>7.8742242964172497</v>
      </c>
      <c r="L13" s="13">
        <f>C13/G13*1000000000</f>
        <v>20599.94610381448</v>
      </c>
      <c r="M13" s="13">
        <f>SQRT(J13*C13)/G13*1000000</f>
        <v>127.3611385452964</v>
      </c>
      <c r="N13" s="8">
        <f>B13/VLOOKUP(A13,'02.04'!A$2:B$200,2,FALSE)-1</f>
        <v>0.11662315056570938</v>
      </c>
      <c r="O13" s="12">
        <f>(B13-VLOOKUP(A13,'02.04'!A$2:B$200,2,FALSE))/G13*1000000</f>
        <v>84.501819731973669</v>
      </c>
      <c r="P13" s="14">
        <f>B13-2*VLOOKUP(A13,'02.04'!A$2:B$200,2,FALSE)+VLOOKUP(A13,'01.04'!A$2:B$200,2,FALSE)</f>
        <v>280</v>
      </c>
      <c r="Q13" s="30">
        <f>P13/B13*1000</f>
        <v>72.746167835801515</v>
      </c>
    </row>
    <row r="14" spans="1:17" ht="15.75" thickBot="1">
      <c r="A14" s="24" t="s">
        <v>34</v>
      </c>
      <c r="B14" s="25">
        <v>5568</v>
      </c>
      <c r="C14" s="25">
        <v>308</v>
      </c>
      <c r="D14" s="25">
        <v>255</v>
      </c>
      <c r="E14" s="27">
        <v>5.5399999999999998E-2</v>
      </c>
      <c r="F14" s="8">
        <f>IF(C14&gt;0,C14/(C14+D14),0)</f>
        <v>0.54706927175843689</v>
      </c>
      <c r="G14" s="10">
        <v>10171617</v>
      </c>
      <c r="H14" s="10">
        <v>2002557</v>
      </c>
      <c r="I14" s="11">
        <f>H14/G14</f>
        <v>0.19687695673165831</v>
      </c>
      <c r="J14" s="81">
        <f>B14-C14-D14</f>
        <v>5005</v>
      </c>
      <c r="K14" s="12">
        <f>J14/G14*10000</f>
        <v>4.9205549127537935</v>
      </c>
      <c r="L14" s="13">
        <f>C14/G14*1000000000</f>
        <v>30280.337924638727</v>
      </c>
      <c r="M14" s="13">
        <f>SQRT(J14*C14)/G14*1000000</f>
        <v>122.06394452700852</v>
      </c>
      <c r="N14" s="8">
        <f>B14/VLOOKUP(A14,'02.04'!A$2:B$200,2,FALSE)-1</f>
        <v>0.12553062462098241</v>
      </c>
      <c r="O14" s="12">
        <f>(B14-VLOOKUP(A14,'02.04'!A$2:B$200,2,FALSE))/G14*1000000</f>
        <v>61.052239776625484</v>
      </c>
      <c r="P14" s="14">
        <f>B14-2*VLOOKUP(A14,'02.04'!A$2:B$200,2,FALSE)+VLOOKUP(A14,'01.04'!A$2:B$200,2,FALSE)</f>
        <v>109</v>
      </c>
      <c r="Q14" s="30">
        <f>P14/B14*1000</f>
        <v>19.576149425287355</v>
      </c>
    </row>
    <row r="15" spans="1:17" ht="15.75" thickBot="1">
      <c r="A15" s="24" t="s">
        <v>10</v>
      </c>
      <c r="B15" s="25">
        <v>50468</v>
      </c>
      <c r="C15" s="25">
        <v>3160</v>
      </c>
      <c r="D15" s="25">
        <v>16711</v>
      </c>
      <c r="E15" s="27">
        <v>6.2700000000000006E-2</v>
      </c>
      <c r="F15" s="8">
        <f>IF(C15&gt;0,C15/(C15+D15),0)</f>
        <v>0.15902571586734437</v>
      </c>
      <c r="G15" s="10">
        <v>83979449</v>
      </c>
      <c r="H15" s="10">
        <v>4193255</v>
      </c>
      <c r="I15" s="11">
        <f>H15/G15</f>
        <v>4.9931918462575289E-2</v>
      </c>
      <c r="J15" s="81">
        <f>B15-C15-D15</f>
        <v>30597</v>
      </c>
      <c r="K15" s="12">
        <f>J15/G15*10000</f>
        <v>3.6433913730488992</v>
      </c>
      <c r="L15" s="13">
        <f>C15/G15*1000000000</f>
        <v>37628.253550460897</v>
      </c>
      <c r="M15" s="13">
        <f>SQRT(J15*C15)/G15*1000000</f>
        <v>117.08734106155363</v>
      </c>
      <c r="N15" s="8">
        <f>B15/VLOOKUP(A15,'02.04'!A$2:B$200,2,FALSE)-1</f>
        <v>6.0408043199630113E-2</v>
      </c>
      <c r="O15" s="12">
        <f>(B15-VLOOKUP(A15,'02.04'!A$2:B$200,2,FALSE))/G15*1000000</f>
        <v>34.234566125814901</v>
      </c>
      <c r="P15" s="14">
        <f>B15-2*VLOOKUP(A15,'02.04'!A$2:B$200,2,FALSE)+VLOOKUP(A15,'01.04'!A$2:B$200,2,FALSE)</f>
        <v>-113</v>
      </c>
      <c r="Q15" s="30">
        <f>P15/B15*1000</f>
        <v>-2.239042561623207</v>
      </c>
    </row>
    <row r="16" spans="1:17" ht="15.75" thickBot="1">
      <c r="A16" s="24" t="s">
        <v>4</v>
      </c>
      <c r="B16" s="25">
        <v>245373</v>
      </c>
      <c r="C16" s="25">
        <v>6095</v>
      </c>
      <c r="D16" s="25">
        <v>10403</v>
      </c>
      <c r="E16" s="27">
        <v>2.4899999999999999E-2</v>
      </c>
      <c r="F16" s="8">
        <f>IF(C16&gt;0,C16/(C16+D16),0)</f>
        <v>0.36943871984482968</v>
      </c>
      <c r="G16" s="10">
        <v>333453848</v>
      </c>
      <c r="H16" s="10">
        <v>43701886</v>
      </c>
      <c r="I16" s="11">
        <f>H16/G16</f>
        <v>0.13105827466714373</v>
      </c>
      <c r="J16" s="81">
        <f>B16-C16-D16</f>
        <v>228875</v>
      </c>
      <c r="K16" s="12">
        <f>J16/G16*10000</f>
        <v>6.8637684457010675</v>
      </c>
      <c r="L16" s="13">
        <f>C16/G16*1000000000</f>
        <v>18278.391557202842</v>
      </c>
      <c r="M16" s="13">
        <f>SQRT(J16*C16)/G16*1000000</f>
        <v>112.00832433729988</v>
      </c>
      <c r="N16" s="8">
        <f>B16/VLOOKUP(A16,'02.04'!A$2:B$200,2,FALSE)-1</f>
        <v>0.13944665279738455</v>
      </c>
      <c r="O16" s="12">
        <f>(B16-VLOOKUP(A16,'02.04'!A$2:B$200,2,FALSE))/G16*1000000</f>
        <v>90.054441357054003</v>
      </c>
      <c r="P16" s="14">
        <f>B16-2*VLOOKUP(A16,'02.04'!A$2:B$200,2,FALSE)+VLOOKUP(A16,'01.04'!A$2:B$200,2,FALSE)</f>
        <v>3277</v>
      </c>
      <c r="Q16" s="30">
        <f>P16/B16*1000</f>
        <v>13.355177627530331</v>
      </c>
    </row>
    <row r="17" spans="1:17" ht="15.75" thickBot="1">
      <c r="A17" s="24" t="s">
        <v>8</v>
      </c>
      <c r="B17" s="25">
        <v>84794</v>
      </c>
      <c r="C17" s="25">
        <v>1107</v>
      </c>
      <c r="D17" s="25">
        <v>22440</v>
      </c>
      <c r="E17" s="27">
        <v>1.3100000000000001E-2</v>
      </c>
      <c r="F17" s="8">
        <f>IF(C17&gt;0,C17/(C17+D17),0)</f>
        <v>4.701235826219901E-2</v>
      </c>
      <c r="G17" s="10">
        <v>81465657</v>
      </c>
      <c r="H17" s="10">
        <v>16771303</v>
      </c>
      <c r="I17" s="11">
        <f>H17/G17</f>
        <v>0.20586960957057032</v>
      </c>
      <c r="J17" s="81">
        <f>B17-C17-D17</f>
        <v>61247</v>
      </c>
      <c r="K17" s="12">
        <f>J17/G17*10000</f>
        <v>7.5181373667679372</v>
      </c>
      <c r="L17" s="13">
        <f>C17/G17*1000000000</f>
        <v>13588.548116662216</v>
      </c>
      <c r="M17" s="13">
        <f>SQRT(J17*C17)/G17*1000000</f>
        <v>101.07451278932899</v>
      </c>
      <c r="N17" s="8">
        <f>B17/VLOOKUP(A17,'02.04'!A$2:B$200,2,FALSE)-1</f>
        <v>8.736743565740368E-2</v>
      </c>
      <c r="O17" s="12">
        <f>(B17-VLOOKUP(A17,'02.04'!A$2:B$200,2,FALSE))/G17*1000000</f>
        <v>83.630332717994278</v>
      </c>
      <c r="P17" s="14">
        <f>B17-2*VLOOKUP(A17,'02.04'!A$2:B$200,2,FALSE)+VLOOKUP(A17,'01.04'!A$2:B$200,2,FALSE)</f>
        <v>640</v>
      </c>
      <c r="Q17" s="30">
        <f>P17/B17*1000</f>
        <v>7.5477038469703048</v>
      </c>
    </row>
    <row r="18" spans="1:17" ht="15.75" thickBot="1">
      <c r="A18" s="24" t="s">
        <v>46</v>
      </c>
      <c r="B18" s="25">
        <v>3672</v>
      </c>
      <c r="C18" s="25">
        <v>123</v>
      </c>
      <c r="D18" s="25">
        <v>1089</v>
      </c>
      <c r="E18" s="27">
        <v>3.3500000000000002E-2</v>
      </c>
      <c r="F18" s="8">
        <f>IF(C18&gt;0,C18/(C18+D18),0)</f>
        <v>0.10148514851485149</v>
      </c>
      <c r="G18" s="10">
        <v>5783798</v>
      </c>
      <c r="H18" s="10">
        <v>987535</v>
      </c>
      <c r="I18" s="11">
        <f>H18/G18</f>
        <v>0.17074161303696983</v>
      </c>
      <c r="J18" s="81">
        <f>B18-C18-D18</f>
        <v>2460</v>
      </c>
      <c r="K18" s="12">
        <f>J18/G18*10000</f>
        <v>4.2532605737613931</v>
      </c>
      <c r="L18" s="13">
        <f>C18/G18*1000000000</f>
        <v>21266.302868806968</v>
      </c>
      <c r="M18" s="13">
        <f>SQRT(J18*C18)/G18*1000000</f>
        <v>95.105797689502339</v>
      </c>
      <c r="N18" s="8">
        <f>B18/VLOOKUP(A18,'02.04'!A$2:B$200,2,FALSE)-1</f>
        <v>0.1818474412616673</v>
      </c>
      <c r="O18" s="12">
        <f>(B18-VLOOKUP(A18,'02.04'!A$2:B$200,2,FALSE))/G18*1000000</f>
        <v>97.68667577947916</v>
      </c>
      <c r="P18" s="14">
        <f>B18-2*VLOOKUP(A18,'02.04'!A$2:B$200,2,FALSE)+VLOOKUP(A18,'01.04'!A$2:B$200,2,FALSE)</f>
        <v>318</v>
      </c>
      <c r="Q18" s="30">
        <f>P18/B18*1000</f>
        <v>86.601307189542482</v>
      </c>
    </row>
    <row r="19" spans="1:17" ht="15.75" thickBot="1">
      <c r="A19" s="24" t="s">
        <v>28</v>
      </c>
      <c r="B19" s="25">
        <v>5218</v>
      </c>
      <c r="C19" s="25">
        <v>50</v>
      </c>
      <c r="D19" s="25">
        <v>91</v>
      </c>
      <c r="E19" s="27">
        <v>9.5999999999999992E-3</v>
      </c>
      <c r="F19" s="8">
        <f>IF(C19&gt;0,C19/(C19+D19),0)</f>
        <v>0.3546099290780142</v>
      </c>
      <c r="G19" s="10">
        <v>5532096</v>
      </c>
      <c r="H19" s="10">
        <v>880918</v>
      </c>
      <c r="I19" s="11">
        <f>H19/G19</f>
        <v>0.15923765603489165</v>
      </c>
      <c r="J19" s="81">
        <f>B19-C19-D19</f>
        <v>5077</v>
      </c>
      <c r="K19" s="12">
        <f>J19/G19*10000</f>
        <v>9.1773533937227416</v>
      </c>
      <c r="L19" s="13">
        <f>C19/G19*1000000000</f>
        <v>9038.1656428232636</v>
      </c>
      <c r="M19" s="13">
        <f>SQRT(J19*C19)/G19*1000000</f>
        <v>91.074936253171401</v>
      </c>
      <c r="N19" s="8">
        <f>B19/VLOOKUP(A19,'02.04'!A$2:B$200,2,FALSE)-1</f>
        <v>6.9481451117032078E-2</v>
      </c>
      <c r="O19" s="12">
        <f>(B19-VLOOKUP(A19,'02.04'!A$2:B$200,2,FALSE))/G19*1000000</f>
        <v>61.278763058341724</v>
      </c>
      <c r="P19" s="14">
        <f>B19-2*VLOOKUP(A19,'02.04'!A$2:B$200,2,FALSE)+VLOOKUP(A19,'01.04'!A$2:B$200,2,FALSE)</f>
        <v>111</v>
      </c>
      <c r="Q19" s="30">
        <f>P19/B19*1000</f>
        <v>21.272518206209277</v>
      </c>
    </row>
    <row r="20" spans="1:17" ht="15.75" thickBot="1">
      <c r="A20" s="24" t="s">
        <v>36</v>
      </c>
      <c r="B20" s="25">
        <v>7030</v>
      </c>
      <c r="C20" s="25">
        <v>36</v>
      </c>
      <c r="D20" s="25">
        <v>338</v>
      </c>
      <c r="E20" s="27">
        <v>5.1999999999999998E-3</v>
      </c>
      <c r="F20" s="8">
        <f>IF(C20&gt;0,C20/(C20+D20),0)</f>
        <v>9.6256684491978606E-2</v>
      </c>
      <c r="G20" s="10">
        <v>8723025</v>
      </c>
      <c r="H20" s="10">
        <v>878824</v>
      </c>
      <c r="I20" s="11">
        <f>H20/G20</f>
        <v>0.1007476190885616</v>
      </c>
      <c r="J20" s="81">
        <f>B20-C20-D20</f>
        <v>6656</v>
      </c>
      <c r="K20" s="12">
        <f>J20/G20*10000</f>
        <v>7.6303805159334068</v>
      </c>
      <c r="L20" s="13">
        <f>C20/G20*1000000000</f>
        <v>4127.0086925120586</v>
      </c>
      <c r="M20" s="13">
        <f>SQRT(J20*C20)/G20*1000000</f>
        <v>56.116527615696093</v>
      </c>
      <c r="N20" s="8">
        <f>B20/VLOOKUP(A20,'02.04'!A$2:B$200,2,FALSE)-1</f>
        <v>0.13186282402189664</v>
      </c>
      <c r="O20" s="12">
        <f>(B20-VLOOKUP(A20,'02.04'!A$2:B$200,2,FALSE))/G20*1000000</f>
        <v>93.889447754649339</v>
      </c>
      <c r="P20" s="14">
        <f>B20-2*VLOOKUP(A20,'02.04'!A$2:B$200,2,FALSE)+VLOOKUP(A20,'01.04'!A$2:B$200,2,FALSE)</f>
        <v>199</v>
      </c>
      <c r="Q20" s="30">
        <f>P20/B20*1000</f>
        <v>28.307254623044095</v>
      </c>
    </row>
    <row r="21" spans="1:17" ht="15.75" thickBot="1">
      <c r="A21" s="24" t="s">
        <v>129</v>
      </c>
      <c r="B21" s="25">
        <v>1475</v>
      </c>
      <c r="C21" s="25">
        <v>37</v>
      </c>
      <c r="D21" s="25">
        <v>9</v>
      </c>
      <c r="E21" s="27">
        <v>2.5100000000000001E-2</v>
      </c>
      <c r="F21" s="8">
        <f>IF(C21&gt;0,C21/(C21+D21),0)</f>
        <v>0.80434782608695654</v>
      </c>
      <c r="G21" s="10">
        <v>4244979</v>
      </c>
      <c r="H21" s="14">
        <v>304235</v>
      </c>
      <c r="I21" s="11">
        <f>H21/G21</f>
        <v>7.1669376927424144E-2</v>
      </c>
      <c r="J21" s="81">
        <f>B21-C21-D21</f>
        <v>1429</v>
      </c>
      <c r="K21" s="12">
        <f>J21/G21*10000</f>
        <v>3.366329962998639</v>
      </c>
      <c r="L21" s="13">
        <f>C21/G21*1000000000</f>
        <v>8716.1797502414029</v>
      </c>
      <c r="M21" s="13">
        <f>SQRT(J21*C21)/G21*1000000</f>
        <v>54.167829064971421</v>
      </c>
      <c r="N21" s="8">
        <f>B21/VLOOKUP(A21,'02.04'!A$2:B$200,2,FALSE)-1</f>
        <v>0.11996962794229304</v>
      </c>
      <c r="O21" s="12">
        <f>(B21-VLOOKUP(A21,'02.04'!A$2:B$200,2,FALSE))/G21*1000000</f>
        <v>37.220443257787608</v>
      </c>
      <c r="P21" s="14">
        <f>B21-2*VLOOKUP(A21,'02.04'!A$2:B$200,2,FALSE)+VLOOKUP(A21,'01.04'!A$2:B$200,2,FALSE)</f>
        <v>22</v>
      </c>
      <c r="Q21" s="30">
        <f>P21/B21*1000</f>
        <v>14.915254237288137</v>
      </c>
    </row>
    <row r="22" spans="1:17" ht="15.75" thickBot="1">
      <c r="A22" s="24" t="s">
        <v>50</v>
      </c>
      <c r="B22" s="25">
        <v>3869</v>
      </c>
      <c r="C22" s="25">
        <v>46</v>
      </c>
      <c r="D22" s="25">
        <v>71</v>
      </c>
      <c r="E22" s="27">
        <v>1.1900000000000001E-2</v>
      </c>
      <c r="F22" s="8">
        <f>IF(C22&gt;0,C22/(C22+D22),0)</f>
        <v>0.39316239316239315</v>
      </c>
      <c r="G22" s="10">
        <v>10581065</v>
      </c>
      <c r="H22" s="10">
        <v>1729195</v>
      </c>
      <c r="I22" s="11">
        <f>H22/G22</f>
        <v>0.16342353061813722</v>
      </c>
      <c r="J22" s="81">
        <f>B22-C22-D22</f>
        <v>3752</v>
      </c>
      <c r="K22" s="12">
        <f>J22/G22*10000</f>
        <v>3.5459568578399243</v>
      </c>
      <c r="L22" s="13">
        <f>C22/G22*1000000000</f>
        <v>4347.3884717653655</v>
      </c>
      <c r="M22" s="13">
        <f>SQRT(J22*C22)/G22*1000000</f>
        <v>39.262771126285301</v>
      </c>
      <c r="N22" s="8">
        <f>B22/VLOOKUP(A22,'02.04'!A$2:B$200,2,FALSE)-1</f>
        <v>7.3529411764705843E-2</v>
      </c>
      <c r="O22" s="12">
        <f>(B22-VLOOKUP(A22,'02.04'!A$2:B$200,2,FALSE))/G22*1000000</f>
        <v>25.044737935170041</v>
      </c>
      <c r="P22" s="14">
        <f>B22-2*VLOOKUP(A22,'02.04'!A$2:B$200,2,FALSE)+VLOOKUP(A22,'01.04'!A$2:B$200,2,FALSE)</f>
        <v>-9</v>
      </c>
      <c r="Q22" s="30">
        <f>P22/B22*1000</f>
        <v>-2.3261824760920136</v>
      </c>
    </row>
    <row r="23" spans="1:17" ht="15.75" thickBot="1">
      <c r="A23" s="24" t="s">
        <v>53</v>
      </c>
      <c r="B23" s="25">
        <v>3163</v>
      </c>
      <c r="C23" s="25">
        <v>120</v>
      </c>
      <c r="D23" s="25">
        <v>65</v>
      </c>
      <c r="E23" s="27">
        <v>3.7999999999999999E-2</v>
      </c>
      <c r="F23" s="8">
        <f>IF(C23&gt;0,C23/(C23+D23),0)</f>
        <v>0.64864864864864868</v>
      </c>
      <c r="G23" s="9">
        <v>17372892</v>
      </c>
      <c r="H23" s="10">
        <v>1112493</v>
      </c>
      <c r="I23" s="11">
        <f>H23/G23</f>
        <v>6.4036143205172744E-2</v>
      </c>
      <c r="J23" s="81">
        <f>B23-C23-D23</f>
        <v>2978</v>
      </c>
      <c r="K23" s="12">
        <f>J23/G23*10000</f>
        <v>1.7141648034190278</v>
      </c>
      <c r="L23" s="13">
        <f>C23/G23*1000000000</f>
        <v>6907.3128411780835</v>
      </c>
      <c r="M23" s="13">
        <f>SQRT(J23*C23)/G23*1000000</f>
        <v>34.409697119491994</v>
      </c>
      <c r="N23" s="8">
        <f>B23/VLOOKUP(A23,'02.04'!A$2:B$200,2,FALSE)-1</f>
        <v>0.14684554024655538</v>
      </c>
      <c r="O23" s="12">
        <f>(B23-VLOOKUP(A23,'02.04'!A$2:B$200,2,FALSE))/G23*1000000</f>
        <v>23.312180838976033</v>
      </c>
      <c r="P23" s="14">
        <f>B23-2*VLOOKUP(A23,'02.04'!A$2:B$200,2,FALSE)+VLOOKUP(A23,'01.04'!A$2:B$200,2,FALSE)</f>
        <v>-51</v>
      </c>
      <c r="Q23" s="30">
        <f>P23/B23*1000</f>
        <v>-16.123932975023713</v>
      </c>
    </row>
    <row r="24" spans="1:17" ht="15.75" thickBot="1">
      <c r="A24" s="24" t="s">
        <v>26</v>
      </c>
      <c r="B24" s="25">
        <v>11283</v>
      </c>
      <c r="C24" s="25">
        <v>173</v>
      </c>
      <c r="D24" s="25">
        <v>1979</v>
      </c>
      <c r="E24" s="27">
        <v>1.54E-2</v>
      </c>
      <c r="F24" s="8">
        <f>IF(C24&gt;0,C24/(C24+D24),0)</f>
        <v>8.0390334572490701E-2</v>
      </c>
      <c r="G24" s="10">
        <v>37744652</v>
      </c>
      <c r="H24" s="10">
        <v>5971445</v>
      </c>
      <c r="I24" s="11">
        <f>H24/G24</f>
        <v>0.15820638643058624</v>
      </c>
      <c r="J24" s="81">
        <f>B24-C24-D24</f>
        <v>9131</v>
      </c>
      <c r="K24" s="12">
        <f>J24/G24*10000</f>
        <v>2.4191506653710837</v>
      </c>
      <c r="L24" s="13">
        <f>C24/G24*1000000000</f>
        <v>4583.4307864330021</v>
      </c>
      <c r="M24" s="13">
        <f>SQRT(J24*C24)/G24*1000000</f>
        <v>33.298663091303993</v>
      </c>
      <c r="N24" s="8">
        <f>B24/VLOOKUP(A24,'02.04'!A$2:B$200,2,FALSE)-1</f>
        <v>0.15949028876785531</v>
      </c>
      <c r="O24" s="12">
        <f>(B24-VLOOKUP(A24,'02.04'!A$2:B$200,2,FALSE))/G24*1000000</f>
        <v>41.118407980023235</v>
      </c>
      <c r="P24" s="14">
        <f>B24-2*VLOOKUP(A24,'02.04'!A$2:B$200,2,FALSE)+VLOOKUP(A24,'01.04'!A$2:B$200,2,FALSE)</f>
        <v>433</v>
      </c>
      <c r="Q24" s="30">
        <f>P24/B24*1000</f>
        <v>38.376318355047417</v>
      </c>
    </row>
    <row r="25" spans="1:17" ht="15.75" thickBot="1">
      <c r="A25" s="24" t="s">
        <v>38</v>
      </c>
      <c r="B25" s="25">
        <v>18757</v>
      </c>
      <c r="C25" s="25">
        <v>356</v>
      </c>
      <c r="D25" s="25">
        <v>415</v>
      </c>
      <c r="E25" s="27">
        <v>1.9E-2</v>
      </c>
      <c r="F25" s="8">
        <f>IF(C25&gt;0,C25/(C25+D25),0)</f>
        <v>0.46173800259403375</v>
      </c>
      <c r="G25" s="10">
        <v>85230581</v>
      </c>
      <c r="H25" s="10">
        <v>5330596</v>
      </c>
      <c r="I25" s="11">
        <f>H25/G25</f>
        <v>6.2543231988527681E-2</v>
      </c>
      <c r="J25" s="81">
        <f>B25-C25-D25</f>
        <v>17986</v>
      </c>
      <c r="K25" s="12">
        <f>J25/G25*10000</f>
        <v>2.1102754186317232</v>
      </c>
      <c r="L25" s="13">
        <f>C25/G25*1000000000</f>
        <v>4176.9045314850082</v>
      </c>
      <c r="M25" s="13">
        <f>SQRT(J25*C25)/G25*1000000</f>
        <v>29.689087151282145</v>
      </c>
      <c r="N25" s="8">
        <f>B25/VLOOKUP(A25,'02.04'!A$2:B$200,2,FALSE)-1</f>
        <v>0.19631354040436255</v>
      </c>
      <c r="O25" s="12">
        <f>(B25-VLOOKUP(A25,'02.04'!A$2:B$200,2,FALSE))/G25*1000000</f>
        <v>36.113798168288916</v>
      </c>
      <c r="P25" s="14">
        <f>B25-2*VLOOKUP(A25,'02.04'!A$2:B$200,2,FALSE)+VLOOKUP(A25,'01.04'!A$2:B$200,2,FALSE)</f>
        <v>930</v>
      </c>
      <c r="Q25" s="30">
        <f>P25/B25*1000</f>
        <v>49.581489577224502</v>
      </c>
    </row>
    <row r="26" spans="1:17" ht="15.75" thickBot="1">
      <c r="A26" s="24" t="s">
        <v>67</v>
      </c>
      <c r="B26" s="25">
        <v>1615</v>
      </c>
      <c r="C26" s="25">
        <v>19</v>
      </c>
      <c r="D26" s="25">
        <v>300</v>
      </c>
      <c r="E26" s="27">
        <v>1.18E-2</v>
      </c>
      <c r="F26" s="8">
        <f>IF(C26&gt;0,C26/(C26+D26),0)</f>
        <v>5.9561128526645767E-2</v>
      </c>
      <c r="G26" s="10">
        <v>5636544</v>
      </c>
      <c r="H26" s="10">
        <v>1003032</v>
      </c>
      <c r="I26" s="11">
        <f>H26/G26</f>
        <v>0.17795159587151277</v>
      </c>
      <c r="J26" s="81">
        <f>B26-C26-D26</f>
        <v>1296</v>
      </c>
      <c r="K26" s="12">
        <f>J26/G26*10000</f>
        <v>2.2992812617093028</v>
      </c>
      <c r="L26" s="13">
        <f>C26/G26*1000000000</f>
        <v>3370.8598744195024</v>
      </c>
      <c r="M26" s="13">
        <f>SQRT(J26*C26)/G26*1000000</f>
        <v>27.839818507132076</v>
      </c>
      <c r="N26" s="8">
        <f>B26/VLOOKUP(A26,'02.04'!A$2:B$200,2,FALSE)-1</f>
        <v>6.3899868247694336E-2</v>
      </c>
      <c r="O26" s="12">
        <f>(B26-VLOOKUP(A26,'02.04'!A$2:B$200,2,FALSE))/G26*1000000</f>
        <v>17.209126727299562</v>
      </c>
      <c r="P26" s="14">
        <f>B26-2*VLOOKUP(A26,'02.04'!A$2:B$200,2,FALSE)+VLOOKUP(A26,'01.04'!A$2:B$200,2,FALSE)</f>
        <v>-3</v>
      </c>
      <c r="Q26" s="30">
        <f>P26/B26*1000</f>
        <v>-1.8575851393188854</v>
      </c>
    </row>
    <row r="27" spans="1:17" ht="15.75" thickBot="1">
      <c r="A27" s="24" t="s">
        <v>63</v>
      </c>
      <c r="B27" s="25">
        <v>2738</v>
      </c>
      <c r="C27" s="25">
        <v>116</v>
      </c>
      <c r="D27" s="25">
        <v>267</v>
      </c>
      <c r="E27" s="27">
        <v>4.24E-2</v>
      </c>
      <c r="F27" s="8">
        <f>IF(C27&gt;0,C27/(C27+D27),0)</f>
        <v>0.30287206266318539</v>
      </c>
      <c r="G27" s="10">
        <v>18784271</v>
      </c>
      <c r="H27" s="10">
        <v>2789374</v>
      </c>
      <c r="I27" s="11">
        <f>H27/G27</f>
        <v>0.14849519579439627</v>
      </c>
      <c r="J27" s="81">
        <f>B27-C27-D27</f>
        <v>2355</v>
      </c>
      <c r="K27" s="12">
        <f>J27/G27*10000</f>
        <v>1.2537084883411231</v>
      </c>
      <c r="L27" s="13">
        <f>C27/G27*1000000000</f>
        <v>6175.3793905550028</v>
      </c>
      <c r="M27" s="13">
        <f>SQRT(J27*C27)/G27*1000000</f>
        <v>27.824675309274753</v>
      </c>
      <c r="N27" s="8">
        <f>B27/VLOOKUP(A27,'02.04'!A$2:B$200,2,FALSE)-1</f>
        <v>0.11300813008130084</v>
      </c>
      <c r="O27" s="12">
        <f>(B27-VLOOKUP(A27,'02.04'!A$2:B$200,2,FALSE))/G27*1000000</f>
        <v>14.799616125640437</v>
      </c>
      <c r="P27" s="14">
        <f>B27-2*VLOOKUP(A27,'02.04'!A$2:B$200,2,FALSE)+VLOOKUP(A27,'01.04'!A$2:B$200,2,FALSE)</f>
        <v>63</v>
      </c>
      <c r="Q27" s="30">
        <f>P27/B27*1000</f>
        <v>23.009495982468955</v>
      </c>
    </row>
    <row r="28" spans="1:17" ht="15.75" thickBot="1">
      <c r="A28" s="24" t="s">
        <v>69</v>
      </c>
      <c r="B28" s="25">
        <v>1544</v>
      </c>
      <c r="C28" s="25">
        <v>53</v>
      </c>
      <c r="D28" s="25">
        <v>66</v>
      </c>
      <c r="E28" s="27">
        <v>3.44E-2</v>
      </c>
      <c r="F28" s="8">
        <f>IF(C28&gt;0,C28/(C28+D28),0)</f>
        <v>0.44537815126050423</v>
      </c>
      <c r="G28" s="10">
        <v>10748112</v>
      </c>
      <c r="H28" s="10">
        <v>2108406</v>
      </c>
      <c r="I28" s="11">
        <f>H28/G28</f>
        <v>0.19616524278868699</v>
      </c>
      <c r="J28" s="81">
        <f>B28-C28-D28</f>
        <v>1425</v>
      </c>
      <c r="K28" s="12">
        <f>J28/G28*10000</f>
        <v>1.3258142453297845</v>
      </c>
      <c r="L28" s="13">
        <f>C28/G28*1000000000</f>
        <v>4931.0985966651624</v>
      </c>
      <c r="M28" s="13">
        <f>SQRT(J28*C28)/G28*1000000</f>
        <v>25.568967058886798</v>
      </c>
      <c r="N28" s="8">
        <f>B28/VLOOKUP(A28,'02.04'!A$2:B$200,2,FALSE)-1</f>
        <v>9.1166077738515927E-2</v>
      </c>
      <c r="O28" s="12">
        <f>(B28-VLOOKUP(A28,'02.04'!A$2:B$200,2,FALSE))/G28*1000000</f>
        <v>12.00210790509068</v>
      </c>
      <c r="P28" s="14">
        <f>B28-2*VLOOKUP(A28,'02.04'!A$2:B$200,2,FALSE)+VLOOKUP(A28,'01.04'!A$2:B$200,2,FALSE)</f>
        <v>28</v>
      </c>
      <c r="Q28" s="30">
        <f>P28/B28*1000</f>
        <v>18.134715025906733</v>
      </c>
    </row>
    <row r="29" spans="1:17" ht="26.25" thickBot="1">
      <c r="A29" s="24" t="s">
        <v>132</v>
      </c>
      <c r="B29" s="25">
        <v>1380</v>
      </c>
      <c r="C29" s="25">
        <v>60</v>
      </c>
      <c r="D29" s="25">
        <v>16</v>
      </c>
      <c r="E29" s="27">
        <v>4.3499999999999997E-2</v>
      </c>
      <c r="F29" s="8">
        <f>IF(C29&gt;0,C29/(C29+D29),0)</f>
        <v>0.78947368421052633</v>
      </c>
      <c r="G29" s="10">
        <v>11163554</v>
      </c>
      <c r="H29" s="10">
        <v>726176</v>
      </c>
      <c r="I29" s="11">
        <f>H29/G29</f>
        <v>6.5048818682652498E-2</v>
      </c>
      <c r="J29" s="81">
        <f>B29-C29-D29</f>
        <v>1304</v>
      </c>
      <c r="K29" s="12">
        <f>J29/G29*10000</f>
        <v>1.1680867938651078</v>
      </c>
      <c r="L29" s="13">
        <f>C29/G29*1000000000</f>
        <v>5374.6324871093921</v>
      </c>
      <c r="M29" s="13">
        <f>SQRT(J29*C29)/G29*1000000</f>
        <v>25.056011713899842</v>
      </c>
      <c r="N29" s="8">
        <f>B29/VLOOKUP(A29,'02.04'!A$2:B$200,2,FALSE)-1</f>
        <v>7.4766355140186924E-2</v>
      </c>
      <c r="O29" s="12">
        <f>(B29-VLOOKUP(A29,'02.04'!A$2:B$200,2,FALSE))/G29*1000000</f>
        <v>8.5994119793750272</v>
      </c>
      <c r="P29" s="14">
        <f>B29-2*VLOOKUP(A29,'02.04'!A$2:B$200,2,FALSE)+VLOOKUP(A29,'01.04'!A$2:B$200,2,FALSE)</f>
        <v>-79</v>
      </c>
      <c r="Q29" s="30">
        <f>P29/B29*1000</f>
        <v>-57.246376811594203</v>
      </c>
    </row>
    <row r="30" spans="1:17" ht="15.75" thickBot="1">
      <c r="A30" s="24" t="s">
        <v>135</v>
      </c>
      <c r="B30" s="25">
        <v>1171</v>
      </c>
      <c r="C30" s="25">
        <v>31</v>
      </c>
      <c r="D30" s="25">
        <v>42</v>
      </c>
      <c r="E30" s="27">
        <v>2.6499999999999999E-2</v>
      </c>
      <c r="F30" s="8">
        <f>IF(C30&gt;0,C30/(C30+D30),0)</f>
        <v>0.42465753424657532</v>
      </c>
      <c r="G30" s="10">
        <v>8657779</v>
      </c>
      <c r="H30" s="10">
        <v>1429608</v>
      </c>
      <c r="I30" s="11">
        <f>H30/G30</f>
        <v>0.16512410399942062</v>
      </c>
      <c r="J30" s="81">
        <f>B30-C30-D30</f>
        <v>1098</v>
      </c>
      <c r="K30" s="12">
        <f>J30/G30*10000</f>
        <v>1.26822364026617</v>
      </c>
      <c r="L30" s="13">
        <f>C30/G30*1000000000</f>
        <v>3580.5949770720645</v>
      </c>
      <c r="M30" s="13">
        <f>SQRT(J30*C30)/G30*1000000</f>
        <v>21.309610968154946</v>
      </c>
      <c r="N30" s="8">
        <f>B30/VLOOKUP(A30,'02.04'!A$2:B$200,2,FALSE)-1</f>
        <v>0.10471698113207539</v>
      </c>
      <c r="O30" s="12">
        <f>(B30-VLOOKUP(A30,'02.04'!A$2:B$200,2,FALSE))/G30*1000000</f>
        <v>12.82084007919352</v>
      </c>
      <c r="P30" s="14" t="e">
        <f>B30-2*VLOOKUP(A30,'02.04'!A$2:B$200,2,FALSE)+VLOOKUP(A30,'01.04'!A$2:B$200,2,FALSE)</f>
        <v>#N/A</v>
      </c>
      <c r="Q30" s="30" t="e">
        <f>P30/B30*1000</f>
        <v>#N/A</v>
      </c>
    </row>
    <row r="31" spans="1:17" ht="15.75" thickBot="1">
      <c r="A31" s="24" t="s">
        <v>138</v>
      </c>
      <c r="B31" s="25">
        <v>1011</v>
      </c>
      <c r="C31" s="25">
        <v>7</v>
      </c>
      <c r="D31" s="25">
        <v>88</v>
      </c>
      <c r="E31" s="27">
        <v>7.0000000000000001E-3</v>
      </c>
      <c r="F31" s="8">
        <f>IF(C31&gt;0,C31/(C31+D31),0)</f>
        <v>7.3684210526315783E-2</v>
      </c>
      <c r="G31" s="28">
        <v>4168978</v>
      </c>
      <c r="H31" s="28">
        <v>703199</v>
      </c>
      <c r="I31" s="11">
        <f>H31/G31</f>
        <v>0.16867419305163039</v>
      </c>
      <c r="J31" s="81">
        <f>B31-C31-D31</f>
        <v>916</v>
      </c>
      <c r="K31" s="12">
        <f>J31/G31*10000</f>
        <v>2.1971811796560212</v>
      </c>
      <c r="L31" s="13">
        <f>C31/G31*1000000000</f>
        <v>1679.0685870733787</v>
      </c>
      <c r="M31" s="13">
        <f>SQRT(J31*C31)/G31*1000000</f>
        <v>19.207336876488771</v>
      </c>
      <c r="N31" s="8" t="e">
        <f>B31/VLOOKUP(A31,'02.04'!A$2:B$200,2,FALSE)-1</f>
        <v>#N/A</v>
      </c>
      <c r="O31" s="12" t="e">
        <f>(B31-VLOOKUP(A31,'02.04'!A$2:B$200,2,FALSE))/G31*1000000</f>
        <v>#N/A</v>
      </c>
      <c r="P31" s="14" t="e">
        <f>B31-2*VLOOKUP(A31,'02.04'!A$2:B$200,2,FALSE)+VLOOKUP(A31,'01.04'!A$2:B$200,2,FALSE)</f>
        <v>#N/A</v>
      </c>
      <c r="Q31" s="30" t="e">
        <f>P31/B31*1000</f>
        <v>#N/A</v>
      </c>
    </row>
    <row r="32" spans="1:17" ht="15.75" thickBot="1">
      <c r="A32" s="24" t="s">
        <v>18</v>
      </c>
      <c r="B32" s="25">
        <v>10062</v>
      </c>
      <c r="C32" s="25">
        <v>174</v>
      </c>
      <c r="D32" s="25">
        <v>6021</v>
      </c>
      <c r="E32" s="27">
        <v>1.7299999999999999E-2</v>
      </c>
      <c r="F32" s="8">
        <f>IF(C32&gt;0,C32/(C32+D32),0)</f>
        <v>2.8087167070217918E-2</v>
      </c>
      <c r="G32" s="10">
        <v>51468581</v>
      </c>
      <c r="H32" s="10">
        <v>5875156</v>
      </c>
      <c r="I32" s="11">
        <f>H32/G32</f>
        <v>0.11415033960232943</v>
      </c>
      <c r="J32" s="81">
        <f>B32-C32-D32</f>
        <v>3867</v>
      </c>
      <c r="K32" s="12">
        <f>J32/G32*10000</f>
        <v>0.7513321573796643</v>
      </c>
      <c r="L32" s="13">
        <f>C32/G32*1000000000</f>
        <v>3380.7032682715694</v>
      </c>
      <c r="M32" s="13">
        <f>SQRT(J32*C32)/G32*1000000</f>
        <v>15.937474956877454</v>
      </c>
      <c r="N32" s="8">
        <f>B32/VLOOKUP(A32,'02.04'!A$2:B$200,2,FALSE)-1</f>
        <v>8.6206896551723755E-3</v>
      </c>
      <c r="O32" s="12">
        <f>(B32-VLOOKUP(A32,'02.04'!A$2:B$200,2,FALSE))/G32*1000000</f>
        <v>1.6709223050077873</v>
      </c>
      <c r="P32" s="14">
        <f>B32-2*VLOOKUP(A32,'02.04'!A$2:B$200,2,FALSE)+VLOOKUP(A32,'01.04'!A$2:B$200,2,FALSE)</f>
        <v>-3</v>
      </c>
      <c r="Q32" s="30">
        <f>P32/B32*1000</f>
        <v>-0.29815146094215861</v>
      </c>
    </row>
    <row r="33" spans="1:17" ht="15.75" thickBot="1">
      <c r="A33" s="24" t="s">
        <v>40</v>
      </c>
      <c r="B33" s="25">
        <v>5350</v>
      </c>
      <c r="C33" s="25">
        <v>28</v>
      </c>
      <c r="D33" s="25">
        <v>585</v>
      </c>
      <c r="E33" s="27">
        <v>5.3E-3</v>
      </c>
      <c r="F33" s="8">
        <f>IF(C33&gt;0,C33/(C33+D33),0)</f>
        <v>4.5676998368678633E-2</v>
      </c>
      <c r="G33" s="9">
        <v>25812476</v>
      </c>
      <c r="H33" s="10">
        <v>3607226</v>
      </c>
      <c r="I33" s="11">
        <f>H33/G33</f>
        <v>0.13974738417190199</v>
      </c>
      <c r="J33" s="81">
        <f>B33-C33-D33</f>
        <v>4737</v>
      </c>
      <c r="K33" s="12">
        <f>J33/G33*10000</f>
        <v>1.8351590912859348</v>
      </c>
      <c r="L33" s="13">
        <f>C33/G33*1000000000</f>
        <v>1084.7467712899761</v>
      </c>
      <c r="M33" s="13">
        <f>SQRT(J33*C33)/G33*1000000</f>
        <v>14.109156243644993</v>
      </c>
      <c r="N33" s="8">
        <f>B33/VLOOKUP(A33,'02.04'!A$2:B$200,2,FALSE)-1</f>
        <v>4.1463889429628198E-2</v>
      </c>
      <c r="O33" s="12">
        <f>(B33-VLOOKUP(A33,'02.04'!A$2:B$200,2,FALSE))/G33*1000000</f>
        <v>8.2518236530273192</v>
      </c>
      <c r="P33" s="14">
        <f>B33-2*VLOOKUP(A33,'02.04'!A$2:B$200,2,FALSE)+VLOOKUP(A33,'01.04'!A$2:B$200,2,FALSE)</f>
        <v>-62</v>
      </c>
      <c r="Q33" s="30">
        <f>P33/B33*1000</f>
        <v>-11.588785046728972</v>
      </c>
    </row>
    <row r="34" spans="1:17" ht="15.75" thickBot="1">
      <c r="A34" s="24" t="s">
        <v>55</v>
      </c>
      <c r="B34" s="25">
        <v>3404</v>
      </c>
      <c r="C34" s="25">
        <v>18</v>
      </c>
      <c r="D34" s="25">
        <v>335</v>
      </c>
      <c r="E34" s="27">
        <v>5.3E-3</v>
      </c>
      <c r="F34" s="8">
        <f>IF(C34&gt;0,C34/(C34+D34),0)</f>
        <v>5.0991501416430593E-2</v>
      </c>
      <c r="G34" s="9">
        <v>18875673</v>
      </c>
      <c r="H34" s="10">
        <v>1811116</v>
      </c>
      <c r="I34" s="11">
        <f>H34/G34</f>
        <v>9.5949744414411078E-2</v>
      </c>
      <c r="J34" s="81">
        <f>B34-C34-D34</f>
        <v>3051</v>
      </c>
      <c r="K34" s="12">
        <f>J34/G34*10000</f>
        <v>1.6163662085055193</v>
      </c>
      <c r="L34" s="13">
        <f>C34/G34*1000000000</f>
        <v>953.60838259912634</v>
      </c>
      <c r="M34" s="13">
        <f>SQRT(J34*C34)/G34*1000000</f>
        <v>12.415234052489025</v>
      </c>
      <c r="N34" s="8">
        <f>B34/VLOOKUP(A34,'02.04'!A$2:B$200,2,FALSE)-1</f>
        <v>0.12306169580996373</v>
      </c>
      <c r="O34" s="12">
        <f>(B34-VLOOKUP(A34,'02.04'!A$2:B$200,2,FALSE))/G34*1000000</f>
        <v>19.760884817193009</v>
      </c>
      <c r="P34" s="14">
        <f>B34-2*VLOOKUP(A34,'02.04'!A$2:B$200,2,FALSE)+VLOOKUP(A34,'01.04'!A$2:B$200,2,FALSE)</f>
        <v>80</v>
      </c>
      <c r="Q34" s="30">
        <f>P34/B34*1000</f>
        <v>23.501762632197416</v>
      </c>
    </row>
    <row r="35" spans="1:17" ht="15.75" thickBot="1">
      <c r="A35" s="24" t="s">
        <v>59</v>
      </c>
      <c r="B35" s="25">
        <v>3149</v>
      </c>
      <c r="C35" s="25">
        <v>59</v>
      </c>
      <c r="D35" s="25">
        <v>56</v>
      </c>
      <c r="E35" s="27">
        <v>1.8800000000000001E-2</v>
      </c>
      <c r="F35" s="8">
        <f>IF(C35&gt;0,C35/(C35+D35),0)</f>
        <v>0.5130434782608696</v>
      </c>
      <c r="G35" s="10">
        <v>38654304</v>
      </c>
      <c r="H35" s="10">
        <v>5278397</v>
      </c>
      <c r="I35" s="11">
        <f>H35/G35</f>
        <v>0.13655392682791545</v>
      </c>
      <c r="J35" s="81">
        <f>B35-C35-D35</f>
        <v>3034</v>
      </c>
      <c r="K35" s="12">
        <f>J35/G35*10000</f>
        <v>0.78490612584823671</v>
      </c>
      <c r="L35" s="13">
        <f>C35/G35*1000000000</f>
        <v>1526.3500799290034</v>
      </c>
      <c r="M35" s="13">
        <f>SQRT(J35*C35)/G35*1000000</f>
        <v>10.945508338698668</v>
      </c>
      <c r="N35" s="8">
        <f>B35/VLOOKUP(A35,'02.04'!A$2:B$200,2,FALSE)-1</f>
        <v>0.2329678935003916</v>
      </c>
      <c r="O35" s="12">
        <f>(B35-VLOOKUP(A35,'02.04'!A$2:B$200,2,FALSE))/G35*1000000</f>
        <v>15.392852500978933</v>
      </c>
      <c r="P35" s="14">
        <f>B35-2*VLOOKUP(A35,'02.04'!A$2:B$200,2,FALSE)+VLOOKUP(A35,'01.04'!A$2:B$200,2,FALSE)</f>
        <v>388</v>
      </c>
      <c r="Q35" s="30">
        <f>P35/B35*1000</f>
        <v>123.21371864083835</v>
      </c>
    </row>
    <row r="36" spans="1:17" ht="15.75" thickBot="1">
      <c r="A36" s="24" t="s">
        <v>44</v>
      </c>
      <c r="B36" s="25">
        <v>3116</v>
      </c>
      <c r="C36" s="25">
        <v>50</v>
      </c>
      <c r="D36" s="25">
        <v>767</v>
      </c>
      <c r="E36" s="27">
        <v>1.61E-2</v>
      </c>
      <c r="F36" s="8">
        <f>IF(C36&gt;0,C36/(C36+D36),0)</f>
        <v>6.1199510403916767E-2</v>
      </c>
      <c r="G36" s="10">
        <v>32581623</v>
      </c>
      <c r="H36" s="10">
        <v>1614554</v>
      </c>
      <c r="I36" s="11">
        <f>H36/G36</f>
        <v>4.9554130560039933E-2</v>
      </c>
      <c r="J36" s="81">
        <f>B36-C36-D36</f>
        <v>2299</v>
      </c>
      <c r="K36" s="12">
        <f>J36/G36*10000</f>
        <v>0.70561248590961834</v>
      </c>
      <c r="L36" s="13">
        <f>C36/G36*1000000000</f>
        <v>1534.607407371941</v>
      </c>
      <c r="M36" s="13">
        <f>SQRT(J36*C36)/G36*1000000</f>
        <v>10.40595093016986</v>
      </c>
      <c r="N36" s="8">
        <f>B36/VLOOKUP(A36,'02.04'!A$2:B$200,2,FALSE)-1</f>
        <v>7.1526822558459324E-2</v>
      </c>
      <c r="O36" s="12">
        <f>(B36-VLOOKUP(A36,'02.04'!A$2:B$200,2,FALSE))/G36*1000000</f>
        <v>6.3839668146672741</v>
      </c>
      <c r="P36" s="14">
        <f>B36-2*VLOOKUP(A36,'02.04'!A$2:B$200,2,FALSE)+VLOOKUP(A36,'01.04'!A$2:B$200,2,FALSE)</f>
        <v>66</v>
      </c>
      <c r="Q36" s="30">
        <f>P36/B36*1000</f>
        <v>21.181001283697046</v>
      </c>
    </row>
    <row r="37" spans="1:17" ht="15.75" thickBot="1">
      <c r="A37" s="24" t="s">
        <v>136</v>
      </c>
      <c r="B37" s="25">
        <v>1049</v>
      </c>
      <c r="C37" s="25">
        <v>5</v>
      </c>
      <c r="D37" s="25">
        <v>266</v>
      </c>
      <c r="E37" s="27">
        <v>4.7999999999999996E-3</v>
      </c>
      <c r="F37" s="8">
        <f>IF(C37&gt;0,C37/(C37+D37),0)</f>
        <v>1.8450184501845018E-2</v>
      </c>
      <c r="G37" s="10">
        <v>6153312</v>
      </c>
      <c r="H37" s="10">
        <v>565933</v>
      </c>
      <c r="I37" s="11">
        <f>H37/G37</f>
        <v>9.1972095677904847E-2</v>
      </c>
      <c r="J37" s="81">
        <f>B37-C37-D37</f>
        <v>778</v>
      </c>
      <c r="K37" s="12">
        <f>J37/G37*10000</f>
        <v>1.2643597464259899</v>
      </c>
      <c r="L37" s="13">
        <f>C37/G37*1000000000</f>
        <v>812.57053112210133</v>
      </c>
      <c r="M37" s="13">
        <f>SQRT(J37*C37)/G37*1000000</f>
        <v>10.135982787489194</v>
      </c>
      <c r="N37" s="8">
        <f>B37/VLOOKUP(A37,'02.04'!A$2:B$200,2,FALSE)-1</f>
        <v>4.8999999999999932E-2</v>
      </c>
      <c r="O37" s="12">
        <f>(B37-VLOOKUP(A37,'02.04'!A$2:B$200,2,FALSE))/G37*1000000</f>
        <v>7.9631912049965941</v>
      </c>
      <c r="P37" s="14" t="e">
        <f>B37-2*VLOOKUP(A37,'02.04'!A$2:B$200,2,FALSE)+VLOOKUP(A37,'01.04'!A$2:B$200,2,FALSE)</f>
        <v>#N/A</v>
      </c>
      <c r="Q37" s="30" t="e">
        <f>P37/B37*1000</f>
        <v>#N/A</v>
      </c>
    </row>
    <row r="38" spans="1:17" ht="15.75" thickBot="1">
      <c r="A38" s="24" t="s">
        <v>137</v>
      </c>
      <c r="B38" s="25">
        <v>1024</v>
      </c>
      <c r="C38" s="25">
        <v>8</v>
      </c>
      <c r="D38" s="25">
        <v>96</v>
      </c>
      <c r="E38" s="27">
        <v>7.9000000000000008E-3</v>
      </c>
      <c r="F38" s="8">
        <f>IF(C38&gt;0,C38/(C38+D38),0)</f>
        <v>7.6923076923076927E-2</v>
      </c>
      <c r="G38" s="28">
        <v>10066793</v>
      </c>
      <c r="H38" s="29">
        <v>92368</v>
      </c>
      <c r="I38" s="11">
        <f>H38/G38</f>
        <v>9.1755139894105307E-3</v>
      </c>
      <c r="J38" s="81">
        <f>B38-C38-D38</f>
        <v>920</v>
      </c>
      <c r="K38" s="12">
        <f>J38/G38*10000</f>
        <v>0.91389581567833977</v>
      </c>
      <c r="L38" s="13">
        <f>C38/G38*1000000000</f>
        <v>794.69201363333889</v>
      </c>
      <c r="M38" s="13">
        <f>SQRT(J38*C38)/G38*1000000</f>
        <v>8.5221224235075521</v>
      </c>
      <c r="N38" s="8" t="e">
        <f>B38/VLOOKUP(A38,'02.04'!A$2:B$200,2,FALSE)-1</f>
        <v>#N/A</v>
      </c>
      <c r="O38" s="12" t="e">
        <f>(B38-VLOOKUP(A38,'02.04'!A$2:B$200,2,FALSE))/G38*1000000</f>
        <v>#N/A</v>
      </c>
      <c r="P38" s="14" t="e">
        <f>B38-2*VLOOKUP(A38,'02.04'!A$2:B$200,2,FALSE)+VLOOKUP(A38,'01.04'!A$2:B$200,2,FALSE)</f>
        <v>#N/A</v>
      </c>
      <c r="Q38" s="30" t="e">
        <f>P38/B38*1000</f>
        <v>#N/A</v>
      </c>
    </row>
    <row r="39" spans="1:17" ht="15.75" thickBot="1">
      <c r="A39" s="24" t="s">
        <v>32</v>
      </c>
      <c r="B39" s="25">
        <v>8066</v>
      </c>
      <c r="C39" s="25">
        <v>327</v>
      </c>
      <c r="D39" s="25">
        <v>296</v>
      </c>
      <c r="E39" s="27">
        <v>4.0599999999999997E-2</v>
      </c>
      <c r="F39" s="8">
        <f>IF(C39&gt;0,C39/(C39+D39),0)</f>
        <v>0.5248796147672552</v>
      </c>
      <c r="G39" s="9">
        <v>217014289</v>
      </c>
      <c r="H39" s="10">
        <v>14580478</v>
      </c>
      <c r="I39" s="11">
        <f>H39/G39</f>
        <v>6.7186718751040403E-2</v>
      </c>
      <c r="J39" s="81">
        <f>B39-C39-D39</f>
        <v>7443</v>
      </c>
      <c r="K39" s="12">
        <f>J39/G39*10000</f>
        <v>0.34297280765691884</v>
      </c>
      <c r="L39" s="13">
        <f>C39/G39*1000000000</f>
        <v>1506.8132218703811</v>
      </c>
      <c r="M39" s="13">
        <f>SQRT(J39*C39)/G39*1000000</f>
        <v>7.1888522124150835</v>
      </c>
      <c r="N39" s="8">
        <f>B39/VLOOKUP(A39,'02.04'!A$2:B$200,2,FALSE)-1</f>
        <v>0.1637570336170826</v>
      </c>
      <c r="O39" s="12">
        <f>(B39-VLOOKUP(A39,'02.04'!A$2:B$200,2,FALSE))/G39*1000000</f>
        <v>5.2300703572565217</v>
      </c>
      <c r="P39" s="14">
        <f>B39-2*VLOOKUP(A39,'02.04'!A$2:B$200,2,FALSE)+VLOOKUP(A39,'01.04'!A$2:B$200,2,FALSE)</f>
        <v>16</v>
      </c>
      <c r="Q39" s="30">
        <f>P39/B39*1000</f>
        <v>1.983635011157947</v>
      </c>
    </row>
    <row r="40" spans="1:17" ht="15.75" thickBot="1">
      <c r="A40" s="24" t="s">
        <v>133</v>
      </c>
      <c r="B40" s="25">
        <v>1414</v>
      </c>
      <c r="C40" s="25">
        <v>55</v>
      </c>
      <c r="D40" s="25">
        <v>537</v>
      </c>
      <c r="E40" s="27">
        <v>3.8899999999999997E-2</v>
      </c>
      <c r="F40" s="8">
        <f>IF(C40&gt;0,C40/(C40+D40),0)</f>
        <v>9.29054054054054E-2</v>
      </c>
      <c r="G40" s="10">
        <v>33395910</v>
      </c>
      <c r="H40" s="14">
        <v>2121640</v>
      </c>
      <c r="I40" s="11">
        <f>H40/G40</f>
        <v>6.3529935252550393E-2</v>
      </c>
      <c r="J40" s="81">
        <f>B40-C40-D40</f>
        <v>822</v>
      </c>
      <c r="K40" s="12">
        <f>J40/G40*10000</f>
        <v>0.24613792527288522</v>
      </c>
      <c r="L40" s="13">
        <f>C40/G40*1000000000</f>
        <v>1646.9082591251442</v>
      </c>
      <c r="M40" s="13">
        <f>SQRT(J40*C40)/G40*1000000</f>
        <v>6.3668405195657467</v>
      </c>
      <c r="N40" s="8">
        <f>B40/VLOOKUP(A40,'02.04'!A$2:B$200,2,FALSE)-1</f>
        <v>6.8783068783068835E-2</v>
      </c>
      <c r="O40" s="12">
        <f>(B40-VLOOKUP(A40,'02.04'!A$2:B$200,2,FALSE))/G40*1000000</f>
        <v>2.7248845741888754</v>
      </c>
      <c r="P40" s="14">
        <f>B40-2*VLOOKUP(A40,'02.04'!A$2:B$200,2,FALSE)+VLOOKUP(A40,'01.04'!A$2:B$200,2,FALSE)</f>
        <v>-167</v>
      </c>
      <c r="Q40" s="30">
        <f>P40/B40*1000</f>
        <v>-118.1046676096181</v>
      </c>
    </row>
    <row r="41" spans="1:17" ht="15.75" thickBot="1">
      <c r="A41" s="24" t="s">
        <v>65</v>
      </c>
      <c r="B41" s="25">
        <v>1885</v>
      </c>
      <c r="C41" s="25">
        <v>21</v>
      </c>
      <c r="D41" s="25">
        <v>328</v>
      </c>
      <c r="E41" s="27">
        <v>1.12E-2</v>
      </c>
      <c r="F41" s="8">
        <f>IF(C41&gt;0,C41/(C41+D41),0)</f>
        <v>6.0171919770773637E-2</v>
      </c>
      <c r="G41" s="10">
        <v>35185636</v>
      </c>
      <c r="H41" s="10">
        <v>1034829</v>
      </c>
      <c r="I41" s="11">
        <f>H41/G41</f>
        <v>2.9410552647108609E-2</v>
      </c>
      <c r="J41" s="81">
        <f>B41-C41-D41</f>
        <v>1536</v>
      </c>
      <c r="K41" s="12">
        <f>J41/G41*10000</f>
        <v>0.43654177517211851</v>
      </c>
      <c r="L41" s="13">
        <f>C41/G41*1000000000</f>
        <v>596.83445824313071</v>
      </c>
      <c r="M41" s="13">
        <f>SQRT(J41*C41)/G41*1000000</f>
        <v>5.1043429928380206</v>
      </c>
      <c r="N41" s="8">
        <f>B41/VLOOKUP(A41,'02.04'!A$2:B$200,2,FALSE)-1</f>
        <v>9.5930232558139483E-2</v>
      </c>
      <c r="O41" s="12">
        <f>(B41-VLOOKUP(A41,'02.04'!A$2:B$200,2,FALSE))/G41*1000000</f>
        <v>4.6894136004817417</v>
      </c>
      <c r="P41" s="14">
        <f>B41-2*VLOOKUP(A41,'02.04'!A$2:B$200,2,FALSE)+VLOOKUP(A41,'01.04'!A$2:B$200,2,FALSE)</f>
        <v>8</v>
      </c>
      <c r="Q41" s="30">
        <f>P41/B41*1000</f>
        <v>4.2440318302387263</v>
      </c>
    </row>
    <row r="42" spans="1:17" ht="15.75" thickBot="1">
      <c r="A42" s="24" t="s">
        <v>127</v>
      </c>
      <c r="B42" s="25">
        <v>2633</v>
      </c>
      <c r="C42" s="25">
        <v>107</v>
      </c>
      <c r="D42" s="25">
        <v>51</v>
      </c>
      <c r="E42" s="27">
        <v>4.07E-2</v>
      </c>
      <c r="F42" s="8">
        <f>IF(C42&gt;0,C42/(C42+D42),0)</f>
        <v>0.67721518987341767</v>
      </c>
      <c r="G42" s="10">
        <v>108481655</v>
      </c>
      <c r="H42" s="10">
        <v>4614648</v>
      </c>
      <c r="I42" s="11">
        <f>H42/G42</f>
        <v>4.253851031310317E-2</v>
      </c>
      <c r="J42" s="81">
        <f>B42-C42-D42</f>
        <v>2475</v>
      </c>
      <c r="K42" s="12">
        <f>J42/G42*10000</f>
        <v>0.22814917416221203</v>
      </c>
      <c r="L42" s="13">
        <f>C42/G42*1000000000</f>
        <v>986.3418842568359</v>
      </c>
      <c r="M42" s="13">
        <f>SQRT(J42*C42)/G42*1000000</f>
        <v>4.743765238023455</v>
      </c>
      <c r="N42" s="8">
        <f>B42/VLOOKUP(A42,'02.04'!A$2:B$200,2,FALSE)-1</f>
        <v>0.13933362180874087</v>
      </c>
      <c r="O42" s="12">
        <f>(B42-VLOOKUP(A42,'02.04'!A$2:B$200,2,FALSE))/G42*1000000</f>
        <v>2.9682438012215062</v>
      </c>
      <c r="P42" s="14">
        <f>B42-2*VLOOKUP(A42,'02.04'!A$2:B$200,2,FALSE)+VLOOKUP(A42,'01.04'!A$2:B$200,2,FALSE)</f>
        <v>322</v>
      </c>
      <c r="Q42" s="30">
        <f>P42/B42*1000</f>
        <v>122.2939612609191</v>
      </c>
    </row>
    <row r="43" spans="1:17" ht="15.75" thickBot="1">
      <c r="A43" s="24" t="s">
        <v>131</v>
      </c>
      <c r="B43" s="25">
        <v>1265</v>
      </c>
      <c r="C43" s="25">
        <v>37</v>
      </c>
      <c r="D43" s="25">
        <v>256</v>
      </c>
      <c r="E43" s="27">
        <v>2.93E-2</v>
      </c>
      <c r="F43" s="8">
        <f>IF(C43&gt;0,C43/(C43+D43),0)</f>
        <v>0.12627986348122866</v>
      </c>
      <c r="G43" s="10">
        <v>45603404</v>
      </c>
      <c r="H43" s="10">
        <v>5013375</v>
      </c>
      <c r="I43" s="11">
        <f>H43/G43</f>
        <v>0.10993422771686079</v>
      </c>
      <c r="J43" s="81">
        <f>B43-C43-D43</f>
        <v>972</v>
      </c>
      <c r="K43" s="12">
        <f>J43/G43*10000</f>
        <v>0.21314198387471253</v>
      </c>
      <c r="L43" s="13">
        <f>C43/G43*1000000000</f>
        <v>811.34294273295905</v>
      </c>
      <c r="M43" s="13">
        <f>SQRT(J43*C43)/G43*1000000</f>
        <v>4.1585002635186896</v>
      </c>
      <c r="N43" s="8">
        <f>B43/VLOOKUP(A43,'02.04'!A$2:B$200,2,FALSE)-1</f>
        <v>0.11650485436893199</v>
      </c>
      <c r="O43" s="12">
        <f>(B43-VLOOKUP(A43,'02.04'!A$2:B$200,2,FALSE))/G43*1000000</f>
        <v>2.8945207686689352</v>
      </c>
      <c r="P43" s="14">
        <f>B43-2*VLOOKUP(A43,'02.04'!A$2:B$200,2,FALSE)+VLOOKUP(A43,'01.04'!A$2:B$200,2,FALSE)</f>
        <v>53</v>
      </c>
      <c r="Q43" s="30">
        <f>P43/B43*1000</f>
        <v>41.897233201581031</v>
      </c>
    </row>
    <row r="44" spans="1:17" ht="15.75" thickBot="1">
      <c r="A44" s="24" t="s">
        <v>42</v>
      </c>
      <c r="B44" s="25">
        <v>2617</v>
      </c>
      <c r="C44" s="25">
        <v>66</v>
      </c>
      <c r="D44" s="25">
        <v>472</v>
      </c>
      <c r="E44" s="27">
        <v>2.53E-2</v>
      </c>
      <c r="F44" s="8">
        <f>IF(C44&gt;0,C44/(C44+D44),0)</f>
        <v>0.12267657992565056</v>
      </c>
      <c r="G44" s="10">
        <v>125903471</v>
      </c>
      <c r="H44" s="10">
        <v>28810916</v>
      </c>
      <c r="I44" s="11">
        <f>H44/G44</f>
        <v>0.22883337346593088</v>
      </c>
      <c r="J44" s="81">
        <f>B44-C44-D44</f>
        <v>2079</v>
      </c>
      <c r="K44" s="12">
        <f>J44/G44*10000</f>
        <v>0.1651265039388787</v>
      </c>
      <c r="L44" s="13">
        <f>C44/G44*1000000000</f>
        <v>524.21112361548796</v>
      </c>
      <c r="M44" s="13">
        <f>SQRT(J44*C44)/G44*1000000</f>
        <v>2.9421276343574374</v>
      </c>
      <c r="N44" s="8">
        <f>B44/VLOOKUP(A44,'02.04'!A$2:B$200,2,FALSE)-1</f>
        <v>9.7734899328859148E-2</v>
      </c>
      <c r="O44" s="12">
        <f>(B44-VLOOKUP(A44,'02.04'!A$2:B$200,2,FALSE))/G44*1000000</f>
        <v>1.8506241182183134</v>
      </c>
      <c r="P44" s="14">
        <f>B44-2*VLOOKUP(A44,'02.04'!A$2:B$200,2,FALSE)+VLOOKUP(A44,'01.04'!A$2:B$200,2,FALSE)</f>
        <v>78</v>
      </c>
      <c r="Q44" s="30">
        <f>P44/B44*1000</f>
        <v>29.805120366832249</v>
      </c>
    </row>
    <row r="45" spans="1:17" ht="15.75" thickBot="1">
      <c r="A45" s="24" t="s">
        <v>134</v>
      </c>
      <c r="B45" s="25">
        <v>1161</v>
      </c>
      <c r="C45" s="25">
        <v>19</v>
      </c>
      <c r="D45" s="25">
        <v>55</v>
      </c>
      <c r="E45" s="27">
        <v>1.6400000000000001E-2</v>
      </c>
      <c r="F45" s="8">
        <f>IF(C45&gt;0,C45/(C45+D45),0)</f>
        <v>0.25675675675675674</v>
      </c>
      <c r="G45" s="10">
        <v>50536880</v>
      </c>
      <c r="H45" s="10">
        <v>3096281</v>
      </c>
      <c r="I45" s="11">
        <f>H45/G45</f>
        <v>6.126775139264632E-2</v>
      </c>
      <c r="J45" s="81">
        <f>B45-C45-D45</f>
        <v>1087</v>
      </c>
      <c r="K45" s="12">
        <f>J45/G45*10000</f>
        <v>0.21509044483949147</v>
      </c>
      <c r="L45" s="13">
        <f>C45/G45*1000000000</f>
        <v>375.96305905706879</v>
      </c>
      <c r="M45" s="13">
        <f>SQRT(J45*C45)/G45*1000000</f>
        <v>2.8436958630592151</v>
      </c>
      <c r="N45" s="8">
        <f>B45/VLOOKUP(A45,'02.04'!A$2:B$200,2,FALSE)-1</f>
        <v>9.0140845070422637E-2</v>
      </c>
      <c r="O45" s="12">
        <f>(B45-VLOOKUP(A45,'02.04'!A$2:B$200,2,FALSE))/G45*1000000</f>
        <v>1.8996028247094003</v>
      </c>
      <c r="P45" s="14" t="e">
        <f>B45-2*VLOOKUP(A45,'02.04'!A$2:B$200,2,FALSE)+VLOOKUP(A45,'01.04'!A$2:B$200,2,FALSE)</f>
        <v>#N/A</v>
      </c>
      <c r="Q45" s="30" t="e">
        <f>P45/B45*1000</f>
        <v>#N/A</v>
      </c>
    </row>
    <row r="46" spans="1:17" ht="15.75" thickBot="1">
      <c r="A46" s="24" t="s">
        <v>75</v>
      </c>
      <c r="B46" s="25">
        <v>4149</v>
      </c>
      <c r="C46" s="25">
        <v>34</v>
      </c>
      <c r="D46" s="25">
        <v>289</v>
      </c>
      <c r="E46" s="27">
        <v>8.2000000000000007E-3</v>
      </c>
      <c r="F46" s="8">
        <f>IF(C46&gt;0,C46/(C46+D46),0)</f>
        <v>0.10526315789473684</v>
      </c>
      <c r="G46" s="10">
        <v>146584212</v>
      </c>
      <c r="H46" s="10">
        <v>19090760</v>
      </c>
      <c r="I46" s="11">
        <f>H46/G46</f>
        <v>0.1302374910607699</v>
      </c>
      <c r="J46" s="81">
        <f>B46-C46-D46</f>
        <v>3826</v>
      </c>
      <c r="K46" s="12">
        <f>J46/G46*10000</f>
        <v>0.26101037402309057</v>
      </c>
      <c r="L46" s="13">
        <f>C46/G46*1000000000</f>
        <v>231.94858120191006</v>
      </c>
      <c r="M46" s="13">
        <f>SQRT(J46*C46)/G46*1000000</f>
        <v>2.4605077917705471</v>
      </c>
      <c r="N46" s="8">
        <f>B46/VLOOKUP(A46,'02.04'!A$2:B$200,2,FALSE)-1</f>
        <v>0.17568716350240865</v>
      </c>
      <c r="O46" s="12">
        <f>(B46-VLOOKUP(A46,'02.04'!A$2:B$200,2,FALSE))/G46*1000000</f>
        <v>4.2296505983877717</v>
      </c>
      <c r="P46" s="14">
        <f>B46-2*VLOOKUP(A46,'02.04'!A$2:B$200,2,FALSE)+VLOOKUP(A46,'01.04'!A$2:B$200,2,FALSE)</f>
        <v>-133</v>
      </c>
      <c r="Q46" s="30">
        <f>P46/B46*1000</f>
        <v>-32.055917088455054</v>
      </c>
    </row>
    <row r="47" spans="1:17" ht="15.75" thickBot="1">
      <c r="A47" s="24" t="s">
        <v>61</v>
      </c>
      <c r="B47" s="25">
        <v>1978</v>
      </c>
      <c r="C47" s="25">
        <v>19</v>
      </c>
      <c r="D47" s="25">
        <v>581</v>
      </c>
      <c r="E47" s="27">
        <v>9.7000000000000003E-3</v>
      </c>
      <c r="F47" s="8">
        <f>IF(C47&gt;0,C47/(C47+D47),0)</f>
        <v>3.1666666666666669E-2</v>
      </c>
      <c r="G47" s="10">
        <v>69192246</v>
      </c>
      <c r="H47" s="10">
        <v>6372512</v>
      </c>
      <c r="I47" s="11">
        <f>H47/G47</f>
        <v>9.2098643538757213E-2</v>
      </c>
      <c r="J47" s="81">
        <f>B47-C47-D47</f>
        <v>1378</v>
      </c>
      <c r="K47" s="12">
        <f>J47/G47*10000</f>
        <v>0.19915526372709449</v>
      </c>
      <c r="L47" s="13">
        <f>C47/G47*1000000000</f>
        <v>274.59724316507953</v>
      </c>
      <c r="M47" s="13">
        <f>SQRT(J47*C47)/G47*1000000</f>
        <v>2.3385355755530961</v>
      </c>
      <c r="N47" s="8">
        <f>B47/VLOOKUP(A47,'02.04'!A$2:B$200,2,FALSE)-1</f>
        <v>5.4933333333333279E-2</v>
      </c>
      <c r="O47" s="12">
        <f>(B47-VLOOKUP(A47,'02.04'!A$2:B$200,2,FALSE))/G47*1000000</f>
        <v>1.4886061076843784</v>
      </c>
      <c r="P47" s="14">
        <f>B47-2*VLOOKUP(A47,'02.04'!A$2:B$200,2,FALSE)+VLOOKUP(A47,'01.04'!A$2:B$200,2,FALSE)</f>
        <v>-1</v>
      </c>
      <c r="Q47" s="30">
        <f>P47/B47*1000</f>
        <v>-0.50556117290192115</v>
      </c>
    </row>
    <row r="48" spans="1:17" ht="15.75" thickBot="1">
      <c r="A48" s="24" t="s">
        <v>0</v>
      </c>
      <c r="B48" s="25">
        <v>82813</v>
      </c>
      <c r="C48" s="25">
        <v>3331</v>
      </c>
      <c r="D48" s="25">
        <v>76791</v>
      </c>
      <c r="E48" s="27">
        <v>4.0300000000000002E-2</v>
      </c>
      <c r="F48" s="8">
        <f>IF(C48&gt;0,C48/(C48+D48),0)</f>
        <v>4.1574099498265148E-2</v>
      </c>
      <c r="G48" s="10">
        <v>1410229408</v>
      </c>
      <c r="H48" s="10">
        <v>124696847</v>
      </c>
      <c r="I48" s="11">
        <f>H48/G48</f>
        <v>8.842309364179704E-2</v>
      </c>
      <c r="J48" s="81">
        <f>B48-C48-D48</f>
        <v>2691</v>
      </c>
      <c r="K48" s="12">
        <f>J48/G48*10000</f>
        <v>1.9082001727764281E-2</v>
      </c>
      <c r="L48" s="13">
        <f>C48/G48*1000000000</f>
        <v>2362.0270440424683</v>
      </c>
      <c r="M48" s="13">
        <f>SQRT(J48*C48)/G48*1000000</f>
        <v>2.1230215292230161</v>
      </c>
      <c r="N48" s="8">
        <f>B48/VLOOKUP(A48,'02.04'!A$2:B$200,2,FALSE)-1</f>
        <v>1.075866737585196E-3</v>
      </c>
      <c r="O48" s="12">
        <f>(B48-VLOOKUP(A48,'02.04'!A$2:B$200,2,FALSE))/G48*1000000</f>
        <v>6.3110299285433699E-2</v>
      </c>
      <c r="P48" s="14">
        <f>B48-2*VLOOKUP(A48,'02.04'!A$2:B$200,2,FALSE)+VLOOKUP(A48,'01.04'!A$2:B$200,2,FALSE)</f>
        <v>-4</v>
      </c>
      <c r="Q48" s="30">
        <f>P48/B48*1000</f>
        <v>-4.8301595160180164E-2</v>
      </c>
    </row>
    <row r="49" spans="1:17" ht="15.75" thickBot="1">
      <c r="A49" s="24" t="s">
        <v>71</v>
      </c>
      <c r="B49" s="25">
        <v>1790</v>
      </c>
      <c r="C49" s="25">
        <v>170</v>
      </c>
      <c r="D49" s="25">
        <v>112</v>
      </c>
      <c r="E49" s="27">
        <v>9.5000000000000001E-2</v>
      </c>
      <c r="F49" s="8">
        <f>IF(C49&gt;0,C49/(C49+D49),0)</f>
        <v>0.6028368794326241</v>
      </c>
      <c r="G49" s="10">
        <v>273608457</v>
      </c>
      <c r="H49" s="10">
        <v>16771240</v>
      </c>
      <c r="I49" s="11">
        <f>H49/G49</f>
        <v>6.1296497132762237E-2</v>
      </c>
      <c r="J49" s="81">
        <f>B49-C49-D49</f>
        <v>1508</v>
      </c>
      <c r="K49" s="12">
        <f>J49/G49*10000</f>
        <v>5.5115255446946947E-2</v>
      </c>
      <c r="L49" s="13">
        <f>C49/G49*1000000000</f>
        <v>621.32582400404385</v>
      </c>
      <c r="M49" s="13">
        <f>SQRT(J49*C49)/G49*1000000</f>
        <v>1.8505278032433796</v>
      </c>
      <c r="N49" s="8">
        <f>B49/VLOOKUP(A49,'02.04'!A$2:B$200,2,FALSE)-1</f>
        <v>6.7382230172927882E-2</v>
      </c>
      <c r="O49" s="12">
        <f>(B49-VLOOKUP(A49,'02.04'!A$2:B$200,2,FALSE))/G49*1000000</f>
        <v>0.4129989300732762</v>
      </c>
      <c r="P49" s="14">
        <f>B49-2*VLOOKUP(A49,'02.04'!A$2:B$200,2,FALSE)+VLOOKUP(A49,'01.04'!A$2:B$200,2,FALSE)</f>
        <v>-36</v>
      </c>
      <c r="Q49" s="30">
        <f>P49/B49*1000</f>
        <v>-20.11173184357542</v>
      </c>
    </row>
    <row r="50" spans="1:17" ht="15.75" thickBot="1">
      <c r="A50" s="24" t="s">
        <v>130</v>
      </c>
      <c r="B50" s="25">
        <v>1510</v>
      </c>
      <c r="C50" s="25">
        <v>50</v>
      </c>
      <c r="D50" s="25">
        <v>633</v>
      </c>
      <c r="E50" s="27">
        <v>3.32E-2</v>
      </c>
      <c r="F50" s="8">
        <f>IF(C50&gt;0,C50/(C50+D50),0)</f>
        <v>7.320644216691069E-2</v>
      </c>
      <c r="G50" s="10">
        <v>135531351</v>
      </c>
      <c r="H50" s="10">
        <v>8863500</v>
      </c>
      <c r="I50" s="11">
        <f>H50/G50</f>
        <v>6.5398152786066449E-2</v>
      </c>
      <c r="J50" s="81">
        <f>B50-C50-D50</f>
        <v>827</v>
      </c>
      <c r="K50" s="12">
        <f>J50/G50*10000</f>
        <v>6.101909218037678E-2</v>
      </c>
      <c r="L50" s="13">
        <f>C50/G50*1000000000</f>
        <v>368.91833240856573</v>
      </c>
      <c r="M50" s="13">
        <f>SQRT(J50*C50)/G50*1000000</f>
        <v>1.5003686791008786</v>
      </c>
      <c r="N50" s="8">
        <f>B50/VLOOKUP(A50,'02.04'!A$2:B$200,2,FALSE)-1</f>
        <v>9.5791001451378754E-2</v>
      </c>
      <c r="O50" s="12">
        <f>(B50-VLOOKUP(A50,'02.04'!A$2:B$200,2,FALSE))/G50*1000000</f>
        <v>0.97394439755861351</v>
      </c>
      <c r="P50" s="14">
        <f>B50-2*VLOOKUP(A50,'02.04'!A$2:B$200,2,FALSE)+VLOOKUP(A50,'01.04'!A$2:B$200,2,FALSE)</f>
        <v>-31</v>
      </c>
      <c r="Q50" s="30">
        <f>P50/B50*1000</f>
        <v>-20.52980132450331</v>
      </c>
    </row>
    <row r="51" spans="1:17" ht="15.75" thickBot="1">
      <c r="A51" s="24" t="s">
        <v>74</v>
      </c>
      <c r="B51" s="25">
        <v>1462</v>
      </c>
      <c r="C51" s="25">
        <v>5</v>
      </c>
      <c r="D51" s="25">
        <v>95</v>
      </c>
      <c r="E51" s="27">
        <v>3.5000000000000001E-3</v>
      </c>
      <c r="F51" s="8">
        <f>IF(C51&gt;0,C51/(C51+D51),0)</f>
        <v>0.05</v>
      </c>
      <c r="G51" s="10">
        <v>57370084</v>
      </c>
      <c r="H51" s="10">
        <v>3253808</v>
      </c>
      <c r="I51" s="11">
        <f>H51/G51</f>
        <v>5.6716110089711565E-2</v>
      </c>
      <c r="J51" s="81">
        <f>B51-C51-D51</f>
        <v>1362</v>
      </c>
      <c r="K51" s="12">
        <f>J51/G51*10000</f>
        <v>0.23740596231304104</v>
      </c>
      <c r="L51" s="13">
        <f>C51/G51*1000000000</f>
        <v>87.153436972482041</v>
      </c>
      <c r="M51" s="13">
        <f>SQRT(J51*C51)/G51*1000000</f>
        <v>1.4384278074808297</v>
      </c>
      <c r="N51" s="8">
        <f>B51/VLOOKUP(A51,'02.04'!A$2:B$200,2,FALSE)-1</f>
        <v>5.9420289855072417E-2</v>
      </c>
      <c r="O51" s="12">
        <f>(B51-VLOOKUP(A51,'02.04'!A$2:B$200,2,FALSE))/G51*1000000</f>
        <v>1.4293163663487054</v>
      </c>
      <c r="P51" s="14">
        <f>B51-2*VLOOKUP(A51,'02.04'!A$2:B$200,2,FALSE)+VLOOKUP(A51,'01.04'!A$2:B$200,2,FALSE)</f>
        <v>55</v>
      </c>
      <c r="Q51" s="30">
        <f>P51/B51*1000</f>
        <v>37.61969904240766</v>
      </c>
    </row>
    <row r="52" spans="1:17" ht="15.75" thickBot="1">
      <c r="A52" s="24" t="s">
        <v>57</v>
      </c>
      <c r="B52" s="25">
        <v>2450</v>
      </c>
      <c r="C52" s="25">
        <v>35</v>
      </c>
      <c r="D52" s="25">
        <v>126</v>
      </c>
      <c r="E52" s="27">
        <v>1.43E-2</v>
      </c>
      <c r="F52" s="8">
        <f>IF(C52&gt;0,C52/(C52+D52),0)</f>
        <v>0.21739130434782608</v>
      </c>
      <c r="G52" s="10">
        <v>208512863</v>
      </c>
      <c r="H52" s="10">
        <v>8747801</v>
      </c>
      <c r="I52" s="11">
        <f>H52/G52</f>
        <v>4.1953291869576408E-2</v>
      </c>
      <c r="J52" s="81">
        <f>B52-C52-D52</f>
        <v>2289</v>
      </c>
      <c r="K52" s="12">
        <f>J52/G52*10000</f>
        <v>0.10977740015972061</v>
      </c>
      <c r="L52" s="13">
        <f>C52/G52*1000000000</f>
        <v>167.85535192617829</v>
      </c>
      <c r="M52" s="13">
        <f>SQRT(J52*C52)/G52*1000000</f>
        <v>1.3574507039797359</v>
      </c>
      <c r="N52" s="8">
        <f>B52/VLOOKUP(A52,'02.04'!A$2:B$200,2,FALSE)-1</f>
        <v>6.9402007856831149E-2</v>
      </c>
      <c r="O52" s="12">
        <f>(B52-VLOOKUP(A52,'02.04'!A$2:B$200,2,FALSE))/G52*1000000</f>
        <v>0.76254288446463847</v>
      </c>
      <c r="P52" s="14">
        <f>B52-2*VLOOKUP(A52,'02.04'!A$2:B$200,2,FALSE)+VLOOKUP(A52,'01.04'!A$2:B$200,2,FALSE)</f>
        <v>-90</v>
      </c>
      <c r="Q52" s="30">
        <f>P52/B52*1000</f>
        <v>-36.734693877551024</v>
      </c>
    </row>
    <row r="53" spans="1:17" ht="15.75" thickBot="1">
      <c r="A53" s="24" t="s">
        <v>84</v>
      </c>
      <c r="B53" s="25">
        <v>2567</v>
      </c>
      <c r="C53" s="25">
        <v>72</v>
      </c>
      <c r="D53" s="25">
        <v>192</v>
      </c>
      <c r="E53" s="27">
        <v>2.81E-2</v>
      </c>
      <c r="F53" s="8">
        <f>IF(C53&gt;0,C53/(C53+D53),0)</f>
        <v>0.27272727272727271</v>
      </c>
      <c r="G53" s="10">
        <v>1391390369</v>
      </c>
      <c r="H53" s="10">
        <v>75635457</v>
      </c>
      <c r="I53" s="11">
        <f>H53/G53</f>
        <v>5.4359623787219126E-2</v>
      </c>
      <c r="J53" s="81">
        <f>B53-C53-D53</f>
        <v>2303</v>
      </c>
      <c r="K53" s="12">
        <f>J53/G53*10000</f>
        <v>1.6551789140636205E-2</v>
      </c>
      <c r="L53" s="13">
        <f>C53/G53*1000000000</f>
        <v>51.746800613365465</v>
      </c>
      <c r="M53" s="13">
        <f>SQRT(J53*C53)/G53*1000000</f>
        <v>0.29266057685567581</v>
      </c>
      <c r="N53" s="8">
        <f>B53/VLOOKUP(A53,'02.04'!A$2:B$200,2,FALSE)-1</f>
        <v>0.26328740157480324</v>
      </c>
      <c r="O53" s="12">
        <f>(B53-VLOOKUP(A53,'02.04'!A$2:B$200,2,FALSE))/G53*1000000</f>
        <v>0.38450747677986835</v>
      </c>
      <c r="P53" s="14">
        <f>B53-2*VLOOKUP(A53,'02.04'!A$2:B$200,2,FALSE)+VLOOKUP(A53,'01.04'!A$2:B$200,2,FALSE)</f>
        <v>93</v>
      </c>
      <c r="Q53" s="30">
        <f>P53/B53*1000</f>
        <v>36.2290611608882</v>
      </c>
    </row>
  </sheetData>
  <sortState ref="A2:Q53">
    <sortCondition descending="1" ref="M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</vt:i4>
      </vt:variant>
    </vt:vector>
  </HeadingPairs>
  <TitlesOfParts>
    <vt:vector size="21" baseType="lpstr">
      <vt:lpstr>26.03</vt:lpstr>
      <vt:lpstr>27.03</vt:lpstr>
      <vt:lpstr>28.03</vt:lpstr>
      <vt:lpstr>29.03</vt:lpstr>
      <vt:lpstr>30.03</vt:lpstr>
      <vt:lpstr>31.03</vt:lpstr>
      <vt:lpstr>01.04</vt:lpstr>
      <vt:lpstr>02.04</vt:lpstr>
      <vt:lpstr>03.04</vt:lpstr>
      <vt:lpstr>04.04</vt:lpstr>
      <vt:lpstr>05.04</vt:lpstr>
      <vt:lpstr>06.04</vt:lpstr>
      <vt:lpstr>07.04</vt:lpstr>
      <vt:lpstr>08.04</vt:lpstr>
      <vt:lpstr>09.04</vt:lpstr>
      <vt:lpstr>10.04</vt:lpstr>
      <vt:lpstr>11.04</vt:lpstr>
      <vt:lpstr>12.04</vt:lpstr>
      <vt:lpstr>Лист2</vt:lpstr>
      <vt:lpstr>Страна</vt:lpstr>
      <vt:lpstr>СтранаВсего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FKS</dc:creator>
  <cp:lastModifiedBy>User</cp:lastModifiedBy>
  <dcterms:created xsi:type="dcterms:W3CDTF">2020-03-26T08:11:45Z</dcterms:created>
  <dcterms:modified xsi:type="dcterms:W3CDTF">2020-04-12T11:11:36Z</dcterms:modified>
</cp:coreProperties>
</file>